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85" windowWidth="28455" windowHeight="14505"/>
  </bookViews>
  <sheets>
    <sheet name="Rekapitulace stavby" sheetId="1" r:id="rId1"/>
    <sheet name="05_17 - Kuličkové hřiště ..." sheetId="2" r:id="rId2"/>
    <sheet name="Pokyny pro vyplnění" sheetId="3" r:id="rId3"/>
  </sheets>
  <definedNames>
    <definedName name="_xlnm._FilterDatabase" localSheetId="1" hidden="1">'05_17 - Kuličkové hřiště ...'!$C$82:$K$225</definedName>
    <definedName name="_xlnm.Print_Titles" localSheetId="1">'05_17 - Kuličkové hřiště ...'!$82:$82</definedName>
    <definedName name="_xlnm.Print_Titles" localSheetId="0">'Rekapitulace stavby'!$49:$49</definedName>
    <definedName name="_xlnm.Print_Area" localSheetId="1">'05_17 - Kuličkové hřiště ...'!$C$4:$J$34,'05_17 - Kuličkové hřiště ...'!$C$40:$J$66,'05_17 - Kuličkové hřiště ...'!$C$72:$K$225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BK221" i="2"/>
  <c r="BK220" s="1"/>
  <c r="J220" s="1"/>
  <c r="J63" s="1"/>
  <c r="T214"/>
  <c r="AY52" i="1"/>
  <c r="AX52"/>
  <c r="BI225" i="2"/>
  <c r="BH225"/>
  <c r="BG225"/>
  <c r="BF225"/>
  <c r="BE225"/>
  <c r="T225"/>
  <c r="R225"/>
  <c r="R223" s="1"/>
  <c r="P225"/>
  <c r="BK225"/>
  <c r="J225"/>
  <c r="BI224"/>
  <c r="BH224"/>
  <c r="BG224"/>
  <c r="BF224"/>
  <c r="T224"/>
  <c r="T223" s="1"/>
  <c r="R224"/>
  <c r="P224"/>
  <c r="P223" s="1"/>
  <c r="BK224"/>
  <c r="BK223" s="1"/>
  <c r="J223" s="1"/>
  <c r="J65" s="1"/>
  <c r="J224"/>
  <c r="BE224" s="1"/>
  <c r="BI222"/>
  <c r="BH222"/>
  <c r="BG222"/>
  <c r="BF222"/>
  <c r="T222"/>
  <c r="T221" s="1"/>
  <c r="R222"/>
  <c r="R221" s="1"/>
  <c r="R220" s="1"/>
  <c r="P222"/>
  <c r="P221" s="1"/>
  <c r="BK222"/>
  <c r="J222"/>
  <c r="BE222" s="1"/>
  <c r="BI219"/>
  <c r="BH219"/>
  <c r="BG219"/>
  <c r="BF219"/>
  <c r="T219"/>
  <c r="R219"/>
  <c r="R217" s="1"/>
  <c r="R216" s="1"/>
  <c r="P219"/>
  <c r="BK219"/>
  <c r="J219"/>
  <c r="BE219" s="1"/>
  <c r="BI218"/>
  <c r="BH218"/>
  <c r="BG218"/>
  <c r="BF218"/>
  <c r="BE218"/>
  <c r="T218"/>
  <c r="T217" s="1"/>
  <c r="T216" s="1"/>
  <c r="R218"/>
  <c r="P218"/>
  <c r="P217" s="1"/>
  <c r="P216" s="1"/>
  <c r="BK218"/>
  <c r="BK217" s="1"/>
  <c r="J218"/>
  <c r="BI215"/>
  <c r="BH215"/>
  <c r="BG215"/>
  <c r="BF215"/>
  <c r="BE215"/>
  <c r="T215"/>
  <c r="R215"/>
  <c r="R214" s="1"/>
  <c r="P215"/>
  <c r="P214" s="1"/>
  <c r="BK215"/>
  <c r="BK214" s="1"/>
  <c r="J214" s="1"/>
  <c r="J60" s="1"/>
  <c r="J215"/>
  <c r="BI208"/>
  <c r="BH208"/>
  <c r="BG208"/>
  <c r="BF208"/>
  <c r="T208"/>
  <c r="R208"/>
  <c r="P208"/>
  <c r="BK208"/>
  <c r="J208"/>
  <c r="BE208" s="1"/>
  <c r="BI207"/>
  <c r="BH207"/>
  <c r="BG207"/>
  <c r="BF207"/>
  <c r="BE207"/>
  <c r="T207"/>
  <c r="R207"/>
  <c r="P207"/>
  <c r="BK207"/>
  <c r="J207"/>
  <c r="BI206"/>
  <c r="BH206"/>
  <c r="BG206"/>
  <c r="BF206"/>
  <c r="T206"/>
  <c r="R206"/>
  <c r="P206"/>
  <c r="BK206"/>
  <c r="J206"/>
  <c r="BE206" s="1"/>
  <c r="BI205"/>
  <c r="BH205"/>
  <c r="BG205"/>
  <c r="BF205"/>
  <c r="BE205"/>
  <c r="T205"/>
  <c r="R205"/>
  <c r="P205"/>
  <c r="BK205"/>
  <c r="J205"/>
  <c r="BI203"/>
  <c r="BH203"/>
  <c r="BG203"/>
  <c r="BF203"/>
  <c r="T203"/>
  <c r="R203"/>
  <c r="P203"/>
  <c r="BK203"/>
  <c r="J203"/>
  <c r="BE203" s="1"/>
  <c r="BI202"/>
  <c r="BH202"/>
  <c r="BG202"/>
  <c r="BF202"/>
  <c r="BE202"/>
  <c r="T202"/>
  <c r="R202"/>
  <c r="P202"/>
  <c r="BK202"/>
  <c r="J202"/>
  <c r="BI194"/>
  <c r="BH194"/>
  <c r="BG194"/>
  <c r="BF194"/>
  <c r="BE194"/>
  <c r="T194"/>
  <c r="R194"/>
  <c r="P194"/>
  <c r="BK194"/>
  <c r="J194"/>
  <c r="BI193"/>
  <c r="BH193"/>
  <c r="BG193"/>
  <c r="BF193"/>
  <c r="BE193"/>
  <c r="T193"/>
  <c r="R193"/>
  <c r="P193"/>
  <c r="P191" s="1"/>
  <c r="BK193"/>
  <c r="J193"/>
  <c r="BI192"/>
  <c r="BH192"/>
  <c r="BG192"/>
  <c r="BF192"/>
  <c r="BE192"/>
  <c r="T192"/>
  <c r="T191" s="1"/>
  <c r="R192"/>
  <c r="R191" s="1"/>
  <c r="P192"/>
  <c r="BK192"/>
  <c r="BK191" s="1"/>
  <c r="J191" s="1"/>
  <c r="J59" s="1"/>
  <c r="J192"/>
  <c r="BI190"/>
  <c r="BH190"/>
  <c r="BG190"/>
  <c r="BF190"/>
  <c r="T190"/>
  <c r="R190"/>
  <c r="R188" s="1"/>
  <c r="P190"/>
  <c r="BK190"/>
  <c r="J190"/>
  <c r="BE190" s="1"/>
  <c r="BI189"/>
  <c r="BH189"/>
  <c r="BG189"/>
  <c r="BF189"/>
  <c r="BE189"/>
  <c r="T189"/>
  <c r="T188" s="1"/>
  <c r="R189"/>
  <c r="P189"/>
  <c r="P188" s="1"/>
  <c r="BK189"/>
  <c r="BK188" s="1"/>
  <c r="J188" s="1"/>
  <c r="J58" s="1"/>
  <c r="J189"/>
  <c r="BI186"/>
  <c r="BH186"/>
  <c r="BG186"/>
  <c r="BF186"/>
  <c r="BE186"/>
  <c r="T186"/>
  <c r="R186"/>
  <c r="P186"/>
  <c r="BK186"/>
  <c r="J186"/>
  <c r="BI185"/>
  <c r="BH185"/>
  <c r="BG185"/>
  <c r="BF185"/>
  <c r="BE185"/>
  <c r="T185"/>
  <c r="R185"/>
  <c r="P185"/>
  <c r="BK185"/>
  <c r="J185"/>
  <c r="BI182"/>
  <c r="BH182"/>
  <c r="BG182"/>
  <c r="BF182"/>
  <c r="BE182"/>
  <c r="T182"/>
  <c r="R182"/>
  <c r="P182"/>
  <c r="BK182"/>
  <c r="J182"/>
  <c r="BI181"/>
  <c r="BH181"/>
  <c r="BG181"/>
  <c r="BF181"/>
  <c r="BE181"/>
  <c r="T181"/>
  <c r="R181"/>
  <c r="P181"/>
  <c r="BK181"/>
  <c r="J181"/>
  <c r="BI175"/>
  <c r="BH175"/>
  <c r="BG175"/>
  <c r="BF175"/>
  <c r="BE175"/>
  <c r="T175"/>
  <c r="T174" s="1"/>
  <c r="R175"/>
  <c r="R174" s="1"/>
  <c r="P175"/>
  <c r="P174" s="1"/>
  <c r="BK175"/>
  <c r="BK174" s="1"/>
  <c r="J174" s="1"/>
  <c r="J57" s="1"/>
  <c r="J175"/>
  <c r="BI171"/>
  <c r="BH171"/>
  <c r="BG171"/>
  <c r="BF171"/>
  <c r="T171"/>
  <c r="R171"/>
  <c r="P171"/>
  <c r="BK171"/>
  <c r="J171"/>
  <c r="BE171" s="1"/>
  <c r="BI170"/>
  <c r="BH170"/>
  <c r="BG170"/>
  <c r="BF170"/>
  <c r="BE170"/>
  <c r="T170"/>
  <c r="R170"/>
  <c r="P170"/>
  <c r="BK170"/>
  <c r="J170"/>
  <c r="BI164"/>
  <c r="BH164"/>
  <c r="BG164"/>
  <c r="BF164"/>
  <c r="T164"/>
  <c r="R164"/>
  <c r="P164"/>
  <c r="BK164"/>
  <c r="J164"/>
  <c r="BE164" s="1"/>
  <c r="BI163"/>
  <c r="BH163"/>
  <c r="BG163"/>
  <c r="BF163"/>
  <c r="BE163"/>
  <c r="T163"/>
  <c r="R163"/>
  <c r="P163"/>
  <c r="BK163"/>
  <c r="J163"/>
  <c r="BI162"/>
  <c r="BH162"/>
  <c r="BG162"/>
  <c r="BF162"/>
  <c r="T162"/>
  <c r="R162"/>
  <c r="P162"/>
  <c r="BK162"/>
  <c r="J162"/>
  <c r="BE162" s="1"/>
  <c r="BI159"/>
  <c r="BH159"/>
  <c r="BG159"/>
  <c r="BF159"/>
  <c r="BE159"/>
  <c r="T159"/>
  <c r="R159"/>
  <c r="P159"/>
  <c r="BK159"/>
  <c r="J159"/>
  <c r="BI156"/>
  <c r="BH156"/>
  <c r="BG156"/>
  <c r="BF156"/>
  <c r="T156"/>
  <c r="R156"/>
  <c r="P156"/>
  <c r="BK156"/>
  <c r="J156"/>
  <c r="BE156" s="1"/>
  <c r="BI153"/>
  <c r="BH153"/>
  <c r="BG153"/>
  <c r="BF153"/>
  <c r="BE153"/>
  <c r="T153"/>
  <c r="R153"/>
  <c r="P153"/>
  <c r="BK153"/>
  <c r="J153"/>
  <c r="BI150"/>
  <c r="BH150"/>
  <c r="BG150"/>
  <c r="BF150"/>
  <c r="T150"/>
  <c r="T149" s="1"/>
  <c r="R150"/>
  <c r="R149" s="1"/>
  <c r="P150"/>
  <c r="P149" s="1"/>
  <c r="BK150"/>
  <c r="BK149" s="1"/>
  <c r="J149" s="1"/>
  <c r="J56" s="1"/>
  <c r="J150"/>
  <c r="BE150" s="1"/>
  <c r="BI147"/>
  <c r="BH147"/>
  <c r="BG147"/>
  <c r="BF147"/>
  <c r="BE147"/>
  <c r="T147"/>
  <c r="R147"/>
  <c r="P147"/>
  <c r="BK147"/>
  <c r="J147"/>
  <c r="BI145"/>
  <c r="BH145"/>
  <c r="BG145"/>
  <c r="BF145"/>
  <c r="T145"/>
  <c r="R145"/>
  <c r="P145"/>
  <c r="BK145"/>
  <c r="J145"/>
  <c r="BE145" s="1"/>
  <c r="BI143"/>
  <c r="BH143"/>
  <c r="BG143"/>
  <c r="BF143"/>
  <c r="BE143"/>
  <c r="T143"/>
  <c r="R143"/>
  <c r="P143"/>
  <c r="BK143"/>
  <c r="J143"/>
  <c r="BI141"/>
  <c r="BH141"/>
  <c r="BG141"/>
  <c r="BF141"/>
  <c r="T141"/>
  <c r="R141"/>
  <c r="P141"/>
  <c r="BK141"/>
  <c r="J141"/>
  <c r="BE141" s="1"/>
  <c r="BI139"/>
  <c r="BH139"/>
  <c r="BG139"/>
  <c r="BF139"/>
  <c r="BE139"/>
  <c r="T139"/>
  <c r="R139"/>
  <c r="P139"/>
  <c r="BK139"/>
  <c r="J139"/>
  <c r="BI137"/>
  <c r="BH137"/>
  <c r="BG137"/>
  <c r="BF137"/>
  <c r="BE137"/>
  <c r="T137"/>
  <c r="R137"/>
  <c r="P137"/>
  <c r="BK137"/>
  <c r="J137"/>
  <c r="BI135"/>
  <c r="BH135"/>
  <c r="BG135"/>
  <c r="BF135"/>
  <c r="BE135"/>
  <c r="T135"/>
  <c r="R135"/>
  <c r="P135"/>
  <c r="BK135"/>
  <c r="J135"/>
  <c r="BI127"/>
  <c r="BH127"/>
  <c r="BG127"/>
  <c r="BF127"/>
  <c r="BE127"/>
  <c r="T127"/>
  <c r="R127"/>
  <c r="P127"/>
  <c r="BK127"/>
  <c r="J127"/>
  <c r="BI126"/>
  <c r="BH126"/>
  <c r="BG126"/>
  <c r="BF126"/>
  <c r="BE126"/>
  <c r="T126"/>
  <c r="T125" s="1"/>
  <c r="R126"/>
  <c r="R125" s="1"/>
  <c r="P126"/>
  <c r="P125" s="1"/>
  <c r="BK126"/>
  <c r="BK125" s="1"/>
  <c r="J125" s="1"/>
  <c r="J55" s="1"/>
  <c r="J126"/>
  <c r="BI123"/>
  <c r="BH123"/>
  <c r="BG123"/>
  <c r="BF123"/>
  <c r="BE123"/>
  <c r="T123"/>
  <c r="R123"/>
  <c r="P123"/>
  <c r="BK123"/>
  <c r="J123"/>
  <c r="BI121"/>
  <c r="BH121"/>
  <c r="BG121"/>
  <c r="BF121"/>
  <c r="T121"/>
  <c r="R121"/>
  <c r="P121"/>
  <c r="BK121"/>
  <c r="J121"/>
  <c r="BE121" s="1"/>
  <c r="BI118"/>
  <c r="BH118"/>
  <c r="BG118"/>
  <c r="BF118"/>
  <c r="BE118"/>
  <c r="T118"/>
  <c r="R118"/>
  <c r="P118"/>
  <c r="BK118"/>
  <c r="J118"/>
  <c r="BI116"/>
  <c r="BH116"/>
  <c r="BG116"/>
  <c r="BF116"/>
  <c r="T116"/>
  <c r="R116"/>
  <c r="P116"/>
  <c r="BK116"/>
  <c r="J116"/>
  <c r="BE116" s="1"/>
  <c r="BI114"/>
  <c r="BH114"/>
  <c r="BG114"/>
  <c r="BF114"/>
  <c r="BE114"/>
  <c r="T114"/>
  <c r="R114"/>
  <c r="P114"/>
  <c r="BK114"/>
  <c r="J114"/>
  <c r="BI112"/>
  <c r="BH112"/>
  <c r="BG112"/>
  <c r="BF112"/>
  <c r="T112"/>
  <c r="R112"/>
  <c r="P112"/>
  <c r="BK112"/>
  <c r="J112"/>
  <c r="BE112" s="1"/>
  <c r="BI109"/>
  <c r="BH109"/>
  <c r="BG109"/>
  <c r="BF109"/>
  <c r="BE109"/>
  <c r="T109"/>
  <c r="R109"/>
  <c r="P109"/>
  <c r="BK109"/>
  <c r="J109"/>
  <c r="BI107"/>
  <c r="BH107"/>
  <c r="BG107"/>
  <c r="BF107"/>
  <c r="T107"/>
  <c r="R107"/>
  <c r="P107"/>
  <c r="BK107"/>
  <c r="J107"/>
  <c r="BE107" s="1"/>
  <c r="BI99"/>
  <c r="BH99"/>
  <c r="BG99"/>
  <c r="BF99"/>
  <c r="BE99"/>
  <c r="T99"/>
  <c r="R99"/>
  <c r="P99"/>
  <c r="BK99"/>
  <c r="J99"/>
  <c r="BI96"/>
  <c r="BH96"/>
  <c r="BG96"/>
  <c r="BF96"/>
  <c r="T96"/>
  <c r="R96"/>
  <c r="P96"/>
  <c r="BK96"/>
  <c r="J96"/>
  <c r="BE96" s="1"/>
  <c r="BI95"/>
  <c r="BH95"/>
  <c r="BG95"/>
  <c r="BF95"/>
  <c r="BE95"/>
  <c r="T95"/>
  <c r="R95"/>
  <c r="P95"/>
  <c r="BK95"/>
  <c r="J95"/>
  <c r="BI94"/>
  <c r="BH94"/>
  <c r="BG94"/>
  <c r="BF94"/>
  <c r="T94"/>
  <c r="R94"/>
  <c r="P94"/>
  <c r="BK94"/>
  <c r="J94"/>
  <c r="BE94" s="1"/>
  <c r="BI88"/>
  <c r="BH88"/>
  <c r="BG88"/>
  <c r="BF88"/>
  <c r="BE88"/>
  <c r="T88"/>
  <c r="R88"/>
  <c r="P88"/>
  <c r="BK88"/>
  <c r="J88"/>
  <c r="BI86"/>
  <c r="F32" s="1"/>
  <c r="BD52" i="1" s="1"/>
  <c r="BD51" s="1"/>
  <c r="W30" s="1"/>
  <c r="BH86" i="2"/>
  <c r="F31" s="1"/>
  <c r="BC52" i="1" s="1"/>
  <c r="BC51" s="1"/>
  <c r="BG86" i="2"/>
  <c r="F30" s="1"/>
  <c r="BB52" i="1" s="1"/>
  <c r="BB51" s="1"/>
  <c r="BF86" i="2"/>
  <c r="F29" s="1"/>
  <c r="BA52" i="1" s="1"/>
  <c r="BA51" s="1"/>
  <c r="T86" i="2"/>
  <c r="T85" s="1"/>
  <c r="R86"/>
  <c r="R85" s="1"/>
  <c r="P86"/>
  <c r="P85" s="1"/>
  <c r="P84" s="1"/>
  <c r="BK86"/>
  <c r="BK85" s="1"/>
  <c r="J86"/>
  <c r="BE86" s="1"/>
  <c r="J79"/>
  <c r="F77"/>
  <c r="E75"/>
  <c r="J47"/>
  <c r="J45"/>
  <c r="F45"/>
  <c r="E43"/>
  <c r="J16"/>
  <c r="E16"/>
  <c r="F80" s="1"/>
  <c r="J15"/>
  <c r="J13"/>
  <c r="E13"/>
  <c r="F47" s="1"/>
  <c r="J12"/>
  <c r="J10"/>
  <c r="J77" s="1"/>
  <c r="AS51" i="1"/>
  <c r="L47"/>
  <c r="AM46"/>
  <c r="L46"/>
  <c r="AM44"/>
  <c r="L44"/>
  <c r="L42"/>
  <c r="L41"/>
  <c r="P83" i="2" l="1"/>
  <c r="AU52" i="1" s="1"/>
  <c r="AU51" s="1"/>
  <c r="W28"/>
  <c r="AX51"/>
  <c r="J85" i="2"/>
  <c r="J54" s="1"/>
  <c r="BK84"/>
  <c r="F28"/>
  <c r="AZ52" i="1" s="1"/>
  <c r="AZ51" s="1"/>
  <c r="J28" i="2"/>
  <c r="AV52" i="1" s="1"/>
  <c r="P220" i="2"/>
  <c r="T84"/>
  <c r="W27" i="1"/>
  <c r="AW51"/>
  <c r="AK27" s="1"/>
  <c r="J217" i="2"/>
  <c r="J62" s="1"/>
  <c r="BK216"/>
  <c r="J216" s="1"/>
  <c r="J61" s="1"/>
  <c r="W29" i="1"/>
  <c r="AY51"/>
  <c r="R84" i="2"/>
  <c r="R83" s="1"/>
  <c r="T220"/>
  <c r="J221"/>
  <c r="J64" s="1"/>
  <c r="F79"/>
  <c r="F48"/>
  <c r="J29"/>
  <c r="AW52" i="1" s="1"/>
  <c r="J84" i="2" l="1"/>
  <c r="J53" s="1"/>
  <c r="BK83"/>
  <c r="J83" s="1"/>
  <c r="AV51" i="1"/>
  <c r="W26"/>
  <c r="T83" i="2"/>
  <c r="AT52" i="1"/>
  <c r="J25" i="2" l="1"/>
  <c r="J52"/>
  <c r="AT51" i="1"/>
  <c r="AK26"/>
  <c r="J34" i="2" l="1"/>
  <c r="AG52" i="1"/>
  <c r="AG51" l="1"/>
  <c r="AN52"/>
  <c r="AN51" l="1"/>
  <c r="AK23"/>
  <c r="AK32" s="1"/>
</calcChain>
</file>

<file path=xl/sharedStrings.xml><?xml version="1.0" encoding="utf-8"?>
<sst xmlns="http://schemas.openxmlformats.org/spreadsheetml/2006/main" count="2305" uniqueCount="602">
  <si>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</si>
  <si>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</si>
  <si>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</si>
  <si>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</si>
  <si>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</si>
  <si>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</si>
  <si>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</si>
  <si>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{9e565ba0-ff90-4592-aa2a-fed81470dc00}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</si>
  <si>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</si>
  <si>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</si>
  <si>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</si>
  <si>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</si>
  <si>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</si>
  <si>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</si>
  <si>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</si>
  <si>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</si>
  <si>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05_17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</si>
  <si>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</si>
  <si>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</si>
  <si>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Kuličkové hřiště Kolín</t>
  </si>
  <si>
    <t>KSO:</t>
  </si>
  <si>
    <t/>
  </si>
  <si>
    <t>CC-CZ:</t>
  </si>
  <si>
    <t>Místo:</t>
  </si>
  <si>
    <t xml:space="preserve"> </t>
  </si>
  <si>
    <t>Datum:</t>
  </si>
  <si>
    <t>30. 10. 2017</t>
  </si>
  <si>
    <t>Zadavatel:</t>
  </si>
  <si>
    <t>IČ:</t>
  </si>
  <si>
    <t>DIČ:</t>
  </si>
  <si>
    <t>Uchazeč:</t>
  </si>
  <si>
    <t>Vyplň údaj</t>
  </si>
  <si>
    <t>Projektant:</t>
  </si>
  <si>
    <t>29062942</t>
  </si>
  <si>
    <t>DONDESIGN s.r.o.</t>
  </si>
  <si>
    <t>CZ29062942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</si>
  <si>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</si>
  <si>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</si>
  <si>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</si>
  <si>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</si>
  <si>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</si>
  <si>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</si>
  <si>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</si>
  <si>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</si>
  <si>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</si>
  <si>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</si>
  <si>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</si>
  <si>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</si>
  <si>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</si>
  <si>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</si>
  <si>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</si>
  <si>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</si>
  <si>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</si>
  <si>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</si>
  <si>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</si>
  <si>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</si>
  <si>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</si>
  <si>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</si>
  <si>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</si>
  <si>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</si>
  <si>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</si>
  <si>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</si>
  <si>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</si>
  <si>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</si>
  <si>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</si>
  <si>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</si>
  <si>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</si>
  <si>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</si>
  <si>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</si>
  <si>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</si>
  <si>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</si>
  <si>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</si>
  <si>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</si>
  <si>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</si>
  <si>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</si>
  <si>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</si>
  <si>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</si>
  <si>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</si>
  <si>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</si>
  <si>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</si>
  <si>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</si>
  <si>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</si>
  <si>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</si>
  <si>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</si>
  <si>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</si>
  <si>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</si>
  <si>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</si>
  <si>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</si>
  <si>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</si>
  <si>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</si>
  <si>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</si>
  <si>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</si>
  <si>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</si>
  <si>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</si>
  <si>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</si>
  <si>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</si>
  <si>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</si>
  <si>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</si>
  <si>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</si>
  <si>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</si>
  <si>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</si>
  <si>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</si>
  <si>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</si>
  <si>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</si>
  <si>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</si>
  <si>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</si>
  <si>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</si>
  <si>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</si>
  <si>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</si>
  <si>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</si>
  <si>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</si>
  <si>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</si>
  <si>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</si>
  <si>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</si>
  <si>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</si>
  <si>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</si>
  <si>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</si>
  <si>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</si>
  <si>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</si>
  <si>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</si>
  <si>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</si>
  <si>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</si>
  <si>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</si>
  <si>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</si>
  <si>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121101101</t>
  </si>
  <si>
    <t>Sejmutí ornice nebo lesní půdy s vodorovným přemístěním na hromady v místě upotřebení nebo na dočasné či trvalé skládky se složením, na vzdálenost do 50 m (V CELÉ PLOŠE)</t>
  </si>
  <si>
    <t>m3</t>
  </si>
  <si>
    <t>CS ÚRS 2017 01</t>
  </si>
  <si>
    <t>4</t>
  </si>
  <si>
    <t>-1146230861</t>
  </si>
  <si>
    <t>VV</t>
  </si>
  <si>
    <t>154,2*0,15</t>
  </si>
  <si>
    <t>181301102</t>
  </si>
  <si>
    <t>Rozprostření a urovnání ornice v rovině nebo ve svahu sklonu do 1:5 při souvislé ploše do 500 m2, tl. vrstvy přes 100 do 150 mm</t>
  </si>
  <si>
    <t>m2</t>
  </si>
  <si>
    <t>-2080789484</t>
  </si>
  <si>
    <t>obvodový pás se zatravňovací dlažbou</t>
  </si>
  <si>
    <t>16,135</t>
  </si>
  <si>
    <t>lokální vyrovnání terénu</t>
  </si>
  <si>
    <t>77,3</t>
  </si>
  <si>
    <t>Součet</t>
  </si>
  <si>
    <t>3</t>
  </si>
  <si>
    <t>183403153</t>
  </si>
  <si>
    <t>Obdělání půdy hrabáním v rovině nebo na svahu do 1:5</t>
  </si>
  <si>
    <t>-1127893022</t>
  </si>
  <si>
    <t>180404111</t>
  </si>
  <si>
    <t>Založení hřišťového trávníku výsevem na vrstvě ornice</t>
  </si>
  <si>
    <t>907273337</t>
  </si>
  <si>
    <t>5</t>
  </si>
  <si>
    <t>M</t>
  </si>
  <si>
    <t>005724400</t>
  </si>
  <si>
    <t>osivo směs travní hřištní</t>
  </si>
  <si>
    <t>kg</t>
  </si>
  <si>
    <t>8</t>
  </si>
  <si>
    <t>-1136137721</t>
  </si>
  <si>
    <t>93,435</t>
  </si>
  <si>
    <t>93,435*0,03 'Přepočtené koeficientem množství</t>
  </si>
  <si>
    <t>6</t>
  </si>
  <si>
    <t>122201101</t>
  </si>
  <si>
    <t>Odkopávky a prokopávky nezapažené s přehozením výkopku na vzdálenost do 3 m nebo s naložením na dopravní prostředek v hornině tř. 3 do 100 m3 (V CELÉ PLOŠE)</t>
  </si>
  <si>
    <t>-969306</t>
  </si>
  <si>
    <t>16,135*(0,200-0,150)</t>
  </si>
  <si>
    <t>vnitřní plocha</t>
  </si>
  <si>
    <t>60,8*1,03*(0,370-0,150)</t>
  </si>
  <si>
    <t>rezerva - nutnost přizpůsobení okolního terénu</t>
  </si>
  <si>
    <t>77,3*0,1</t>
  </si>
  <si>
    <t>7</t>
  </si>
  <si>
    <t>131201101</t>
  </si>
  <si>
    <t>Hloubení nezapažených jam a zářezů s urovnáním dna do předepsaného profilu a spádu v hornině tř. 3 do 100 m3 (INFORMAČNÍ CEDULE)</t>
  </si>
  <si>
    <t>1012889600</t>
  </si>
  <si>
    <t>0,5*0,5*0,8*2</t>
  </si>
  <si>
    <t>132212101</t>
  </si>
  <si>
    <t>Hloubení zapažených i nezapažených rýh šířky do 600 mm ručním nebo pneumatickým nářadím s urovnáním dna do předepsaného profilu a spádu v horninách tř. 3 soudržných (ZÁKLAD)</t>
  </si>
  <si>
    <t>325963854</t>
  </si>
  <si>
    <t>základ š=0,3 + výkop pro trativod š= 0,3</t>
  </si>
  <si>
    <t>30,699*(0,8-0,3)*0,6</t>
  </si>
  <si>
    <t>9</t>
  </si>
  <si>
    <t>171203111</t>
  </si>
  <si>
    <t xml:space="preserve">Uložení výkopku bez zhutnění s hrubým rozhrnutím v rovině nebo na svahu do 1:5 </t>
  </si>
  <si>
    <t>2097708885</t>
  </si>
  <si>
    <t>9,210+22,314+0,400</t>
  </si>
  <si>
    <t>10</t>
  </si>
  <si>
    <t>167101101</t>
  </si>
  <si>
    <t>Nakládání, skládání a překládání neulehlého výkopku nebo sypaniny nakládání, množství do 100 m3, z hornin tř. 1 až 4</t>
  </si>
  <si>
    <t>-1572571267</t>
  </si>
  <si>
    <t>11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</si>
  <si>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</si>
  <si>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</si>
  <si>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-198736726</t>
  </si>
  <si>
    <t>12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</si>
  <si>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</si>
  <si>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</si>
  <si>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1642704611</t>
  </si>
  <si>
    <t>31,924*10 'Přepočtené koeficientem množství</t>
  </si>
  <si>
    <t>13</t>
  </si>
  <si>
    <t>171201201</t>
  </si>
  <si>
    <t>Uložení sypaniny na skládky</t>
  </si>
  <si>
    <t>1557995321</t>
  </si>
  <si>
    <t>14</t>
  </si>
  <si>
    <t>171201211</t>
  </si>
  <si>
    <t>Uložení sypaniny poplatek za uložení sypaniny na skládce (skládkovné)</t>
  </si>
  <si>
    <t>t</t>
  </si>
  <si>
    <t>1533278768</t>
  </si>
  <si>
    <t>(9,210+22,314+0,400)*1,5</t>
  </si>
  <si>
    <t>Zakládání</t>
  </si>
  <si>
    <t>53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</si>
  <si>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</si>
  <si>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</si>
  <si>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m</t>
  </si>
  <si>
    <t>-1930139134</t>
  </si>
  <si>
    <t>16</t>
  </si>
  <si>
    <t>213141112</t>
  </si>
  <si>
    <t>Zřízení vrstvy z geotextilie filtrační, separační, odvodňovací, ochranné, výztužné nebo protierozní v rovině nebo ve sklonu do 1:5, šířky přes 3 do 6 m</t>
  </si>
  <si>
    <t>1050775286</t>
  </si>
  <si>
    <t xml:space="preserve">trativod </t>
  </si>
  <si>
    <t>(0,8+0,8+0,3)*30,699</t>
  </si>
  <si>
    <t>pískoviště</t>
  </si>
  <si>
    <t>4,897</t>
  </si>
  <si>
    <t>17</t>
  </si>
  <si>
    <t>693110010</t>
  </si>
  <si>
    <t>geotextilie tkaná polypropylenová 90 g/m2</t>
  </si>
  <si>
    <t>-1609683354</t>
  </si>
  <si>
    <t>79,36*1,15 'Přepočtené koeficientem množství</t>
  </si>
  <si>
    <t>65</t>
  </si>
  <si>
    <t>274313811</t>
  </si>
  <si>
    <t>Základy z betonu prostého pasy betonu kamenem neprokládaného tř. C 25/30</t>
  </si>
  <si>
    <t>-2131494466</t>
  </si>
  <si>
    <t>30,699*0,8*0,3</t>
  </si>
  <si>
    <t>63</t>
  </si>
  <si>
    <t>273351215</t>
  </si>
  <si>
    <t>Bednění základových stěn desek svislé nebo šikmé (odkloněné), půdorysně přímé nebo zalomené ve volných nebo zapažených jámách, rýhách, šachtách, včetně případných vzpěr zřízení</t>
  </si>
  <si>
    <t>603409861</t>
  </si>
  <si>
    <t>(30,699+8,8)*0,3</t>
  </si>
  <si>
    <t>64</t>
  </si>
  <si>
    <t>273351216</t>
  </si>
  <si>
    <t>Bednění základových stěn desek svislé nebo šikmé (odkloněné), půdorysně přímé nebo zalomené ve volných nebo zapažených jámách, rýhách, šachtách, včetně případných vzpěr odstranění</t>
  </si>
  <si>
    <t>-1351639041</t>
  </si>
  <si>
    <t>66</t>
  </si>
  <si>
    <t>273321511</t>
  </si>
  <si>
    <t>Základy z betonu železového (bez výztuže) desky z betonu bez zvýšených nároků na prostředí tř. C 25/30</t>
  </si>
  <si>
    <t>952679272</t>
  </si>
  <si>
    <t>55,9*0,15</t>
  </si>
  <si>
    <t>67</t>
  </si>
  <si>
    <t>273362021</t>
  </si>
  <si>
    <t>Výztuž základů desek ze svařovaných sítí z drátů typu KARI 100/100/6 mm</t>
  </si>
  <si>
    <t>2094560443</t>
  </si>
  <si>
    <t>4,44*55,9*2/1000</t>
  </si>
  <si>
    <t>18</t>
  </si>
  <si>
    <t>275313811</t>
  </si>
  <si>
    <t>Základy z betonu prostého patky a bloky z betonu kamenem neprokládaného tř. C 25/30 (INFORMAČNÍ CEDULE)</t>
  </si>
  <si>
    <t>52737433</t>
  </si>
  <si>
    <t>Komunikace pozemní</t>
  </si>
  <si>
    <t>25</t>
  </si>
  <si>
    <t>564831111</t>
  </si>
  <si>
    <t>Podklad ze štěrkodrti ŠD s rozprostřením a zhutněním, po zhutnění tl. 100 mm</t>
  </si>
  <si>
    <t>74726062</t>
  </si>
  <si>
    <t>26</t>
  </si>
  <si>
    <t>564851111</t>
  </si>
  <si>
    <t>Podklad ze štěrkodrti ŠD s rozprostřením a zhutněním, po zhutnění tl. 150 mm</t>
  </si>
  <si>
    <t>-1152273357</t>
  </si>
  <si>
    <t xml:space="preserve">vnitřní plocha </t>
  </si>
  <si>
    <t>60,836*1,03</t>
  </si>
  <si>
    <t>27</t>
  </si>
  <si>
    <t>579211126</t>
  </si>
  <si>
    <t>Venkovní lité pryžové povrchy na betonový podklad jednovrstvé tloušťky 5 mm s impregnací podkladu, prováděné strojně plochy přes 300 m2 barvy ostatní</t>
  </si>
  <si>
    <t>-1241958741</t>
  </si>
  <si>
    <t>dráhy s výčnělky ...koeficient 2</t>
  </si>
  <si>
    <t>(9,076+9,467+7,224+3,871)*1,03*2</t>
  </si>
  <si>
    <t>28</t>
  </si>
  <si>
    <t>579211145_02</t>
  </si>
  <si>
    <t>Venkovní lité pryžové povrchy na betonový podklad dvouvrstvé tloušťky 35 mm s impregnací podkladu, prováděné strojně plochy barva šedá</t>
  </si>
  <si>
    <t>-1851404901</t>
  </si>
  <si>
    <t>plochy mezi drahami</t>
  </si>
  <si>
    <t>(60,836-(4,897+9,076+9,467+7,224+3,871))*1,03</t>
  </si>
  <si>
    <t>29</t>
  </si>
  <si>
    <t>916371214</t>
  </si>
  <si>
    <t>Osazení skrytého flexibilního zahradního obrubníku plastového zarytím včetně začištění</t>
  </si>
  <si>
    <t>190380777</t>
  </si>
  <si>
    <t>30</t>
  </si>
  <si>
    <t>272451770</t>
  </si>
  <si>
    <t>obrubník zahradní z recyklovaného materiálu 25 m x 150 mm x 4 mm</t>
  </si>
  <si>
    <t>-574111399</t>
  </si>
  <si>
    <t>31</t>
  </si>
  <si>
    <t>562451410</t>
  </si>
  <si>
    <t>dlažba zatravňovací recyklovaný PE, 33 x 33 x 5 cm nosnost 350 t/m2</t>
  </si>
  <si>
    <t>1774073257</t>
  </si>
  <si>
    <t>50</t>
  </si>
  <si>
    <t>916231212-02</t>
  </si>
  <si>
    <t>Osazení oddělovacího profilu vč. bodového kotvení L profily</t>
  </si>
  <si>
    <t>-615199242</t>
  </si>
  <si>
    <t>32</t>
  </si>
  <si>
    <t>311740Z-02</t>
  </si>
  <si>
    <t>oddělovací profil k provedení dilatačních a technologických spár, POZINK PLECH 50/3mm</t>
  </si>
  <si>
    <t>bm</t>
  </si>
  <si>
    <t>-703172084</t>
  </si>
  <si>
    <t>obvod herních ploch</t>
  </si>
  <si>
    <t>12,2+11,712+10,264+7,486+8,8</t>
  </si>
  <si>
    <t>Úpravy povrchů, podlahy a osazování výplní</t>
  </si>
  <si>
    <t>33</t>
  </si>
  <si>
    <t>631311214</t>
  </si>
  <si>
    <t>Mazanina z betonu prostého se zvýšenými nároky na prostředí tl. přes 50 do 80 mm tř. C 25/30</t>
  </si>
  <si>
    <t>1567215755</t>
  </si>
  <si>
    <t>PODKLAD</t>
  </si>
  <si>
    <t>55,9*0,050</t>
  </si>
  <si>
    <t>VÝČNĚLKY, TRASY, DRÁHY</t>
  </si>
  <si>
    <t>(0,5+9,076+9,467+7,224+3,871)*0,100</t>
  </si>
  <si>
    <t>34</t>
  </si>
  <si>
    <t>631319011</t>
  </si>
  <si>
    <t>Příplatek k cenám mazanin za úpravu povrchu mazaniny přehlazením, mazanina tl. přes 50 do 80 mm</t>
  </si>
  <si>
    <t>1750691346</t>
  </si>
  <si>
    <t>35</t>
  </si>
  <si>
    <t>631319236</t>
  </si>
  <si>
    <t>Příplatek k cenám betonových mazanin za vyztužení skleněnými vlákny objemové vyztužení 10 kg/m3</t>
  </si>
  <si>
    <t>1001599567</t>
  </si>
  <si>
    <t>36</t>
  </si>
  <si>
    <t>631319181</t>
  </si>
  <si>
    <t>Příplatek k cenám mazanin za sklon přes 15 st. do 35 st. od vodorovné roviny mazanina tl. přes 50 do 80 mm</t>
  </si>
  <si>
    <t>-2057773982</t>
  </si>
  <si>
    <t>37</t>
  </si>
  <si>
    <t>000000002</t>
  </si>
  <si>
    <t>Jemná modelace tras v betonové mazanině - hodinová sazba, 5 pracovníků</t>
  </si>
  <si>
    <t>h</t>
  </si>
  <si>
    <t>-1361163974</t>
  </si>
  <si>
    <t>5*8*5</t>
  </si>
  <si>
    <t>Trubní vedení</t>
  </si>
  <si>
    <t>56</t>
  </si>
  <si>
    <t>877265211_02</t>
  </si>
  <si>
    <t>Montáž tvarovek z tvrdého PVC-systém KG DN 50</t>
  </si>
  <si>
    <t>kus</t>
  </si>
  <si>
    <t>757388871</t>
  </si>
  <si>
    <t>57</t>
  </si>
  <si>
    <t>286113020_02</t>
  </si>
  <si>
    <t xml:space="preserve">trubka kanalizační plastová KG DN 50 ,1000 mm </t>
  </si>
  <si>
    <t>-995614320</t>
  </si>
  <si>
    <t>Ostatní konstrukce a práce, bourání</t>
  </si>
  <si>
    <t>38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</si>
  <si>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</si>
  <si>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</si>
  <si>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-326072599</t>
  </si>
  <si>
    <t>39</t>
  </si>
  <si>
    <t>749749020</t>
  </si>
  <si>
    <t>IT - informační tabule hřiště</t>
  </si>
  <si>
    <t>378736833</t>
  </si>
  <si>
    <t>40</t>
  </si>
  <si>
    <t>953946111</t>
  </si>
  <si>
    <t>Montáž atypických ocelových konstrukcí profilů hmotnosti do 13 kg/m, hmotnosti konstrukce do 1 t</t>
  </si>
  <si>
    <t>1211071910</t>
  </si>
  <si>
    <t>ZVONEK</t>
  </si>
  <si>
    <t>0,00015*76</t>
  </si>
  <si>
    <t>TUNEL</t>
  </si>
  <si>
    <t>0,00020*19</t>
  </si>
  <si>
    <t>VÝHYBKA</t>
  </si>
  <si>
    <t>0,00015*6</t>
  </si>
  <si>
    <t>41</t>
  </si>
  <si>
    <t>000000001</t>
  </si>
  <si>
    <t>ZVONEK - nerez. ocel.</t>
  </si>
  <si>
    <t>ks</t>
  </si>
  <si>
    <t>-1226787017</t>
  </si>
  <si>
    <t>51</t>
  </si>
  <si>
    <t>000000001-02</t>
  </si>
  <si>
    <t>ZVONEK - ocelový opatřen barvou (žlutá, modrá, antracit)</t>
  </si>
  <si>
    <t>-186053039</t>
  </si>
  <si>
    <t>25+25+25</t>
  </si>
  <si>
    <t>42</t>
  </si>
  <si>
    <t>000000003</t>
  </si>
  <si>
    <t>TUNEL - nerez. ocel. PRŮMĚR 50mm, DÉLKA 400mm</t>
  </si>
  <si>
    <t>-1630297928</t>
  </si>
  <si>
    <t>43</t>
  </si>
  <si>
    <t>000000004</t>
  </si>
  <si>
    <t>TUNEL - PVC TRUBKA TRANSPARENTNÍ,  PRŮMĚR 50mm, DÉLKA 400mm</t>
  </si>
  <si>
    <t>1136877309</t>
  </si>
  <si>
    <t>52</t>
  </si>
  <si>
    <t>000000005</t>
  </si>
  <si>
    <t>VÝHYBKA - nerez. ocel.</t>
  </si>
  <si>
    <t>1972669000</t>
  </si>
  <si>
    <t>44</t>
  </si>
  <si>
    <t>581565450</t>
  </si>
  <si>
    <t>písek křemičitý ST 10/40 1,0 - 4,0 mm bal. 50 kg</t>
  </si>
  <si>
    <t>-1747179940</t>
  </si>
  <si>
    <t>16,135*0,05*1500</t>
  </si>
  <si>
    <t>(4,897*0,15)*1500</t>
  </si>
  <si>
    <t>998</t>
  </si>
  <si>
    <t>Přesun hmot</t>
  </si>
  <si>
    <t>45</t>
  </si>
  <si>
    <t>998225111</t>
  </si>
  <si>
    <t>Přesun hmot pro komunikace s krytem z kameniva, monolitickým betonovým nebo živičným dopravní vzdálenost do 200 m jakékoliv délky objektu</t>
  </si>
  <si>
    <t>634831940</t>
  </si>
  <si>
    <t>PSV</t>
  </si>
  <si>
    <t>Práce a dodávky PSV</t>
  </si>
  <si>
    <t>721</t>
  </si>
  <si>
    <t>Zdravotechnika - vnitřní kanalizace</t>
  </si>
  <si>
    <t>54</t>
  </si>
  <si>
    <t>721211911</t>
  </si>
  <si>
    <t>Podlahové vpusti montáž podlahových vpustí DN 40/50</t>
  </si>
  <si>
    <t>-657295149</t>
  </si>
  <si>
    <t>55</t>
  </si>
  <si>
    <t>551617030</t>
  </si>
  <si>
    <t>vpusť podlahová z PH  nerezová mřížka 100 x 100mm</t>
  </si>
  <si>
    <t>1504603872</t>
  </si>
  <si>
    <t>VRN</t>
  </si>
  <si>
    <t>Vedlejší rozpočtové náklady</t>
  </si>
  <si>
    <t>VRN1</t>
  </si>
  <si>
    <t>Průzkumné, geodetické a projektové práce</t>
  </si>
  <si>
    <t>46</t>
  </si>
  <si>
    <t>010001000</t>
  </si>
  <si>
    <t>Základní rozdělení průvodních činností a nákladů průzkumné, geodetické a projektové práce</t>
  </si>
  <si>
    <t>…</t>
  </si>
  <si>
    <t>1024</t>
  </si>
  <si>
    <t>-2101293292</t>
  </si>
  <si>
    <t>VRN4</t>
  </si>
  <si>
    <t>Inženýrská činnost</t>
  </si>
  <si>
    <t>48</t>
  </si>
  <si>
    <t>042703000</t>
  </si>
  <si>
    <t>Inženýrská činnost posudky technické požadavky na výrobky, atest na bezpečnosti provozu</t>
  </si>
  <si>
    <t>1829356850</t>
  </si>
  <si>
    <t>49</t>
  </si>
  <si>
    <t>044002000</t>
  </si>
  <si>
    <t>Hlavní tituly průvodních činností a nákladů inženýrská činnost revize</t>
  </si>
  <si>
    <t>1451449464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</si>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</sst>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69"/>
      <c r="AS2" s="369"/>
      <c r="AT2" s="369"/>
      <c r="AU2" s="369"/>
      <c r="AV2" s="369"/>
      <c r="AW2" s="369"/>
      <c r="AX2" s="369"/>
      <c r="AY2" s="369"/>
      <c r="AZ2" s="369"/>
      <c r="BA2" s="369"/>
      <c r="BB2" s="369"/>
      <c r="BC2" s="369"/>
      <c r="BD2" s="369"/>
      <c r="BE2" s="369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4" t="s">
        <v>16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28"/>
      <c r="AQ5" s="30"/>
      <c r="BE5" s="332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6" t="s">
        <v>19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28"/>
      <c r="AQ6" s="30"/>
      <c r="BE6" s="333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3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3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3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3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33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3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33"/>
      <c r="BS13" s="23" t="s">
        <v>8</v>
      </c>
    </row>
    <row r="14" spans="1:74">
      <c r="B14" s="27"/>
      <c r="C14" s="28"/>
      <c r="D14" s="28"/>
      <c r="E14" s="337" t="s">
        <v>31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33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3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33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33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3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3"/>
      <c r="BS19" s="23" t="s">
        <v>8</v>
      </c>
    </row>
    <row r="20" spans="2:71" ht="48.75" customHeight="1">
      <c r="B20" s="27"/>
      <c r="C20" s="28"/>
      <c r="D20" s="28"/>
      <c r="E20" s="339" t="s">
        <v>38</v>
      </c>
      <c r="F20" s="339"/>
      <c r="G20" s="339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S20" s="339"/>
      <c r="T20" s="339"/>
      <c r="U20" s="339"/>
      <c r="V20" s="339"/>
      <c r="W20" s="339"/>
      <c r="X20" s="339"/>
      <c r="Y20" s="339"/>
      <c r="Z20" s="339"/>
      <c r="AA20" s="339"/>
      <c r="AB20" s="339"/>
      <c r="AC20" s="339"/>
      <c r="AD20" s="339"/>
      <c r="AE20" s="339"/>
      <c r="AF20" s="339"/>
      <c r="AG20" s="339"/>
      <c r="AH20" s="339"/>
      <c r="AI20" s="339"/>
      <c r="AJ20" s="339"/>
      <c r="AK20" s="339"/>
      <c r="AL20" s="339"/>
      <c r="AM20" s="339"/>
      <c r="AN20" s="339"/>
      <c r="AO20" s="28"/>
      <c r="AP20" s="28"/>
      <c r="AQ20" s="30"/>
      <c r="BE20" s="333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3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3"/>
    </row>
    <row r="23" spans="2:71" s="1" customFormat="1" ht="25.9" customHeight="1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0">
        <f>ROUND(AG51,2)</f>
        <v>0</v>
      </c>
      <c r="AL23" s="341"/>
      <c r="AM23" s="341"/>
      <c r="AN23" s="341"/>
      <c r="AO23" s="341"/>
      <c r="AP23" s="41"/>
      <c r="AQ23" s="44"/>
      <c r="BE23" s="333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3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2" t="s">
        <v>40</v>
      </c>
      <c r="M25" s="342"/>
      <c r="N25" s="342"/>
      <c r="O25" s="342"/>
      <c r="P25" s="41"/>
      <c r="Q25" s="41"/>
      <c r="R25" s="41"/>
      <c r="S25" s="41"/>
      <c r="T25" s="41"/>
      <c r="U25" s="41"/>
      <c r="V25" s="41"/>
      <c r="W25" s="342" t="s">
        <v>41</v>
      </c>
      <c r="X25" s="342"/>
      <c r="Y25" s="342"/>
      <c r="Z25" s="342"/>
      <c r="AA25" s="342"/>
      <c r="AB25" s="342"/>
      <c r="AC25" s="342"/>
      <c r="AD25" s="342"/>
      <c r="AE25" s="342"/>
      <c r="AF25" s="41"/>
      <c r="AG25" s="41"/>
      <c r="AH25" s="41"/>
      <c r="AI25" s="41"/>
      <c r="AJ25" s="41"/>
      <c r="AK25" s="342" t="s">
        <v>42</v>
      </c>
      <c r="AL25" s="342"/>
      <c r="AM25" s="342"/>
      <c r="AN25" s="342"/>
      <c r="AO25" s="342"/>
      <c r="AP25" s="41"/>
      <c r="AQ25" s="44"/>
      <c r="BE25" s="333"/>
    </row>
    <row r="26" spans="2:71" s="2" customFormat="1" ht="14.45" customHeight="1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43">
        <v>0.21</v>
      </c>
      <c r="M26" s="344"/>
      <c r="N26" s="344"/>
      <c r="O26" s="344"/>
      <c r="P26" s="47"/>
      <c r="Q26" s="47"/>
      <c r="R26" s="47"/>
      <c r="S26" s="47"/>
      <c r="T26" s="47"/>
      <c r="U26" s="47"/>
      <c r="V26" s="47"/>
      <c r="W26" s="345">
        <f>ROUND(AZ51,2)</f>
        <v>0</v>
      </c>
      <c r="X26" s="344"/>
      <c r="Y26" s="344"/>
      <c r="Z26" s="344"/>
      <c r="AA26" s="344"/>
      <c r="AB26" s="344"/>
      <c r="AC26" s="344"/>
      <c r="AD26" s="344"/>
      <c r="AE26" s="344"/>
      <c r="AF26" s="47"/>
      <c r="AG26" s="47"/>
      <c r="AH26" s="47"/>
      <c r="AI26" s="47"/>
      <c r="AJ26" s="47"/>
      <c r="AK26" s="345">
        <f>ROUND(AV51,2)</f>
        <v>0</v>
      </c>
      <c r="AL26" s="344"/>
      <c r="AM26" s="344"/>
      <c r="AN26" s="344"/>
      <c r="AO26" s="344"/>
      <c r="AP26" s="47"/>
      <c r="AQ26" s="49"/>
      <c r="BE26" s="333"/>
    </row>
    <row r="27" spans="2:71" s="2" customFormat="1" ht="14.45" customHeight="1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43">
        <v>0.15</v>
      </c>
      <c r="M27" s="344"/>
      <c r="N27" s="344"/>
      <c r="O27" s="344"/>
      <c r="P27" s="47"/>
      <c r="Q27" s="47"/>
      <c r="R27" s="47"/>
      <c r="S27" s="47"/>
      <c r="T27" s="47"/>
      <c r="U27" s="47"/>
      <c r="V27" s="47"/>
      <c r="W27" s="345">
        <f>ROUND(BA51,2)</f>
        <v>0</v>
      </c>
      <c r="X27" s="344"/>
      <c r="Y27" s="344"/>
      <c r="Z27" s="344"/>
      <c r="AA27" s="344"/>
      <c r="AB27" s="344"/>
      <c r="AC27" s="344"/>
      <c r="AD27" s="344"/>
      <c r="AE27" s="344"/>
      <c r="AF27" s="47"/>
      <c r="AG27" s="47"/>
      <c r="AH27" s="47"/>
      <c r="AI27" s="47"/>
      <c r="AJ27" s="47"/>
      <c r="AK27" s="345">
        <f>ROUND(AW51,2)</f>
        <v>0</v>
      </c>
      <c r="AL27" s="344"/>
      <c r="AM27" s="344"/>
      <c r="AN27" s="344"/>
      <c r="AO27" s="344"/>
      <c r="AP27" s="47"/>
      <c r="AQ27" s="49"/>
      <c r="BE27" s="333"/>
    </row>
    <row r="28" spans="2:71" s="2" customFormat="1" ht="14.45" hidden="1" customHeight="1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43">
        <v>0.21</v>
      </c>
      <c r="M28" s="344"/>
      <c r="N28" s="344"/>
      <c r="O28" s="344"/>
      <c r="P28" s="47"/>
      <c r="Q28" s="47"/>
      <c r="R28" s="47"/>
      <c r="S28" s="47"/>
      <c r="T28" s="47"/>
      <c r="U28" s="47"/>
      <c r="V28" s="47"/>
      <c r="W28" s="345">
        <f>ROUND(BB51,2)</f>
        <v>0</v>
      </c>
      <c r="X28" s="344"/>
      <c r="Y28" s="344"/>
      <c r="Z28" s="344"/>
      <c r="AA28" s="344"/>
      <c r="AB28" s="344"/>
      <c r="AC28" s="344"/>
      <c r="AD28" s="344"/>
      <c r="AE28" s="344"/>
      <c r="AF28" s="47"/>
      <c r="AG28" s="47"/>
      <c r="AH28" s="47"/>
      <c r="AI28" s="47"/>
      <c r="AJ28" s="47"/>
      <c r="AK28" s="345">
        <v>0</v>
      </c>
      <c r="AL28" s="344"/>
      <c r="AM28" s="344"/>
      <c r="AN28" s="344"/>
      <c r="AO28" s="344"/>
      <c r="AP28" s="47"/>
      <c r="AQ28" s="49"/>
      <c r="BE28" s="333"/>
    </row>
    <row r="29" spans="2:71" s="2" customFormat="1" ht="14.45" hidden="1" customHeight="1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43">
        <v>0.15</v>
      </c>
      <c r="M29" s="344"/>
      <c r="N29" s="344"/>
      <c r="O29" s="344"/>
      <c r="P29" s="47"/>
      <c r="Q29" s="47"/>
      <c r="R29" s="47"/>
      <c r="S29" s="47"/>
      <c r="T29" s="47"/>
      <c r="U29" s="47"/>
      <c r="V29" s="47"/>
      <c r="W29" s="345">
        <f>ROUND(BC51,2)</f>
        <v>0</v>
      </c>
      <c r="X29" s="344"/>
      <c r="Y29" s="344"/>
      <c r="Z29" s="344"/>
      <c r="AA29" s="344"/>
      <c r="AB29" s="344"/>
      <c r="AC29" s="344"/>
      <c r="AD29" s="344"/>
      <c r="AE29" s="344"/>
      <c r="AF29" s="47"/>
      <c r="AG29" s="47"/>
      <c r="AH29" s="47"/>
      <c r="AI29" s="47"/>
      <c r="AJ29" s="47"/>
      <c r="AK29" s="345">
        <v>0</v>
      </c>
      <c r="AL29" s="344"/>
      <c r="AM29" s="344"/>
      <c r="AN29" s="344"/>
      <c r="AO29" s="344"/>
      <c r="AP29" s="47"/>
      <c r="AQ29" s="49"/>
      <c r="BE29" s="333"/>
    </row>
    <row r="30" spans="2:71" s="2" customFormat="1" ht="14.45" hidden="1" customHeight="1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43">
        <v>0</v>
      </c>
      <c r="M30" s="344"/>
      <c r="N30" s="344"/>
      <c r="O30" s="344"/>
      <c r="P30" s="47"/>
      <c r="Q30" s="47"/>
      <c r="R30" s="47"/>
      <c r="S30" s="47"/>
      <c r="T30" s="47"/>
      <c r="U30" s="47"/>
      <c r="V30" s="47"/>
      <c r="W30" s="345">
        <f>ROUND(BD51,2)</f>
        <v>0</v>
      </c>
      <c r="X30" s="344"/>
      <c r="Y30" s="344"/>
      <c r="Z30" s="344"/>
      <c r="AA30" s="344"/>
      <c r="AB30" s="344"/>
      <c r="AC30" s="344"/>
      <c r="AD30" s="344"/>
      <c r="AE30" s="344"/>
      <c r="AF30" s="47"/>
      <c r="AG30" s="47"/>
      <c r="AH30" s="47"/>
      <c r="AI30" s="47"/>
      <c r="AJ30" s="47"/>
      <c r="AK30" s="345">
        <v>0</v>
      </c>
      <c r="AL30" s="344"/>
      <c r="AM30" s="344"/>
      <c r="AN30" s="344"/>
      <c r="AO30" s="344"/>
      <c r="AP30" s="47"/>
      <c r="AQ30" s="49"/>
      <c r="BE30" s="333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3"/>
    </row>
    <row r="32" spans="2:71" s="1" customFormat="1" ht="25.9" customHeight="1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46" t="s">
        <v>51</v>
      </c>
      <c r="Y32" s="347"/>
      <c r="Z32" s="347"/>
      <c r="AA32" s="347"/>
      <c r="AB32" s="347"/>
      <c r="AC32" s="52"/>
      <c r="AD32" s="52"/>
      <c r="AE32" s="52"/>
      <c r="AF32" s="52"/>
      <c r="AG32" s="52"/>
      <c r="AH32" s="52"/>
      <c r="AI32" s="52"/>
      <c r="AJ32" s="52"/>
      <c r="AK32" s="348">
        <f>SUM(AK23:AK30)</f>
        <v>0</v>
      </c>
      <c r="AL32" s="347"/>
      <c r="AM32" s="347"/>
      <c r="AN32" s="347"/>
      <c r="AO32" s="349"/>
      <c r="AP32" s="50"/>
      <c r="AQ32" s="54"/>
      <c r="BE32" s="333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52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05_17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0" t="str">
        <f>K6</f>
        <v>Kuličkové hřiště Kolín</v>
      </c>
      <c r="M42" s="351"/>
      <c r="N42" s="351"/>
      <c r="O42" s="351"/>
      <c r="P42" s="351"/>
      <c r="Q42" s="351"/>
      <c r="R42" s="351"/>
      <c r="S42" s="351"/>
      <c r="T42" s="351"/>
      <c r="U42" s="351"/>
      <c r="V42" s="351"/>
      <c r="W42" s="351"/>
      <c r="X42" s="351"/>
      <c r="Y42" s="351"/>
      <c r="Z42" s="351"/>
      <c r="AA42" s="351"/>
      <c r="AB42" s="351"/>
      <c r="AC42" s="351"/>
      <c r="AD42" s="351"/>
      <c r="AE42" s="351"/>
      <c r="AF42" s="351"/>
      <c r="AG42" s="351"/>
      <c r="AH42" s="351"/>
      <c r="AI42" s="351"/>
      <c r="AJ42" s="351"/>
      <c r="AK42" s="351"/>
      <c r="AL42" s="351"/>
      <c r="AM42" s="351"/>
      <c r="AN42" s="351"/>
      <c r="AO42" s="351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2" t="str">
        <f>IF(AN8= "","",AN8)</f>
        <v>30. 10. 2017</v>
      </c>
      <c r="AN44" s="352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53" t="str">
        <f>IF(E17="","",E17)</f>
        <v>DONDESIGN s.r.o.</v>
      </c>
      <c r="AN46" s="353"/>
      <c r="AO46" s="353"/>
      <c r="AP46" s="353"/>
      <c r="AQ46" s="62"/>
      <c r="AR46" s="60"/>
      <c r="AS46" s="354" t="s">
        <v>53</v>
      </c>
      <c r="AT46" s="355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6"/>
      <c r="AT47" s="357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8"/>
      <c r="AT48" s="359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0" s="1" customFormat="1" ht="29.25" customHeight="1">
      <c r="B49" s="40"/>
      <c r="C49" s="360" t="s">
        <v>54</v>
      </c>
      <c r="D49" s="361"/>
      <c r="E49" s="361"/>
      <c r="F49" s="361"/>
      <c r="G49" s="361"/>
      <c r="H49" s="78"/>
      <c r="I49" s="362" t="s">
        <v>55</v>
      </c>
      <c r="J49" s="361"/>
      <c r="K49" s="361"/>
      <c r="L49" s="361"/>
      <c r="M49" s="361"/>
      <c r="N49" s="361"/>
      <c r="O49" s="361"/>
      <c r="P49" s="361"/>
      <c r="Q49" s="361"/>
      <c r="R49" s="361"/>
      <c r="S49" s="361"/>
      <c r="T49" s="361"/>
      <c r="U49" s="361"/>
      <c r="V49" s="361"/>
      <c r="W49" s="361"/>
      <c r="X49" s="361"/>
      <c r="Y49" s="361"/>
      <c r="Z49" s="361"/>
      <c r="AA49" s="361"/>
      <c r="AB49" s="361"/>
      <c r="AC49" s="361"/>
      <c r="AD49" s="361"/>
      <c r="AE49" s="361"/>
      <c r="AF49" s="361"/>
      <c r="AG49" s="363" t="s">
        <v>56</v>
      </c>
      <c r="AH49" s="361"/>
      <c r="AI49" s="361"/>
      <c r="AJ49" s="361"/>
      <c r="AK49" s="361"/>
      <c r="AL49" s="361"/>
      <c r="AM49" s="361"/>
      <c r="AN49" s="362" t="s">
        <v>57</v>
      </c>
      <c r="AO49" s="361"/>
      <c r="AP49" s="361"/>
      <c r="AQ49" s="79" t="s">
        <v>58</v>
      </c>
      <c r="AR49" s="60"/>
      <c r="AS49" s="80" t="s">
        <v>59</v>
      </c>
      <c r="AT49" s="81" t="s">
        <v>60</v>
      </c>
      <c r="AU49" s="81" t="s">
        <v>61</v>
      </c>
      <c r="AV49" s="81" t="s">
        <v>62</v>
      </c>
      <c r="AW49" s="81" t="s">
        <v>63</v>
      </c>
      <c r="AX49" s="81" t="s">
        <v>64</v>
      </c>
      <c r="AY49" s="81" t="s">
        <v>65</v>
      </c>
      <c r="AZ49" s="81" t="s">
        <v>66</v>
      </c>
      <c r="BA49" s="81" t="s">
        <v>67</v>
      </c>
      <c r="BB49" s="81" t="s">
        <v>68</v>
      </c>
      <c r="BC49" s="81" t="s">
        <v>69</v>
      </c>
      <c r="BD49" s="82" t="s">
        <v>70</v>
      </c>
    </row>
    <row r="50" spans="1:90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0" s="4" customFormat="1" ht="32.450000000000003" customHeight="1">
      <c r="B51" s="67"/>
      <c r="C51" s="86" t="s">
        <v>71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7">
        <f>ROUND(AG52,2)</f>
        <v>0</v>
      </c>
      <c r="AH51" s="367"/>
      <c r="AI51" s="367"/>
      <c r="AJ51" s="367"/>
      <c r="AK51" s="367"/>
      <c r="AL51" s="367"/>
      <c r="AM51" s="367"/>
      <c r="AN51" s="368">
        <f>SUM(AG51,AT51)</f>
        <v>0</v>
      </c>
      <c r="AO51" s="368"/>
      <c r="AP51" s="368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72</v>
      </c>
      <c r="BT51" s="93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0" s="5" customFormat="1" ht="22.5" customHeight="1">
      <c r="A52" s="94" t="s">
        <v>76</v>
      </c>
      <c r="B52" s="95"/>
      <c r="C52" s="96"/>
      <c r="D52" s="366" t="s">
        <v>16</v>
      </c>
      <c r="E52" s="366"/>
      <c r="F52" s="366"/>
      <c r="G52" s="366"/>
      <c r="H52" s="366"/>
      <c r="I52" s="97"/>
      <c r="J52" s="366" t="s">
        <v>19</v>
      </c>
      <c r="K52" s="366"/>
      <c r="L52" s="366"/>
      <c r="M52" s="366"/>
      <c r="N52" s="366"/>
      <c r="O52" s="366"/>
      <c r="P52" s="366"/>
      <c r="Q52" s="366"/>
      <c r="R52" s="366"/>
      <c r="S52" s="366"/>
      <c r="T52" s="366"/>
      <c r="U52" s="366"/>
      <c r="V52" s="366"/>
      <c r="W52" s="366"/>
      <c r="X52" s="366"/>
      <c r="Y52" s="366"/>
      <c r="Z52" s="366"/>
      <c r="AA52" s="366"/>
      <c r="AB52" s="366"/>
      <c r="AC52" s="366"/>
      <c r="AD52" s="366"/>
      <c r="AE52" s="366"/>
      <c r="AF52" s="366"/>
      <c r="AG52" s="364">
        <f>'05_17 - Kuličkové hřiště ...'!J25</f>
        <v>0</v>
      </c>
      <c r="AH52" s="365"/>
      <c r="AI52" s="365"/>
      <c r="AJ52" s="365"/>
      <c r="AK52" s="365"/>
      <c r="AL52" s="365"/>
      <c r="AM52" s="365"/>
      <c r="AN52" s="364">
        <f>SUM(AG52,AT52)</f>
        <v>0</v>
      </c>
      <c r="AO52" s="365"/>
      <c r="AP52" s="365"/>
      <c r="AQ52" s="98" t="s">
        <v>77</v>
      </c>
      <c r="AR52" s="99"/>
      <c r="AS52" s="100">
        <v>0</v>
      </c>
      <c r="AT52" s="101">
        <f>ROUND(SUM(AV52:AW52),2)</f>
        <v>0</v>
      </c>
      <c r="AU52" s="102">
        <f>'05_17 - Kuličkové hřiště ...'!P83</f>
        <v>0</v>
      </c>
      <c r="AV52" s="101">
        <f>'05_17 - Kuličkové hřiště ...'!J28</f>
        <v>0</v>
      </c>
      <c r="AW52" s="101">
        <f>'05_17 - Kuličkové hřiště ...'!J29</f>
        <v>0</v>
      </c>
      <c r="AX52" s="101">
        <f>'05_17 - Kuličkové hřiště ...'!J30</f>
        <v>0</v>
      </c>
      <c r="AY52" s="101">
        <f>'05_17 - Kuličkové hřiště ...'!J31</f>
        <v>0</v>
      </c>
      <c r="AZ52" s="101">
        <f>'05_17 - Kuličkové hřiště ...'!F28</f>
        <v>0</v>
      </c>
      <c r="BA52" s="101">
        <f>'05_17 - Kuličkové hřiště ...'!F29</f>
        <v>0</v>
      </c>
      <c r="BB52" s="101">
        <f>'05_17 - Kuličkové hřiště ...'!F30</f>
        <v>0</v>
      </c>
      <c r="BC52" s="101">
        <f>'05_17 - Kuličkové hřiště ...'!F31</f>
        <v>0</v>
      </c>
      <c r="BD52" s="103">
        <f>'05_17 - Kuličkové hřiště ...'!F32</f>
        <v>0</v>
      </c>
      <c r="BT52" s="104" t="s">
        <v>78</v>
      </c>
      <c r="BU52" s="104" t="s">
        <v>79</v>
      </c>
      <c r="BV52" s="104" t="s">
        <v>74</v>
      </c>
      <c r="BW52" s="104" t="s">
        <v>7</v>
      </c>
      <c r="BX52" s="104" t="s">
        <v>75</v>
      </c>
      <c r="CL52" s="104" t="s">
        <v>21</v>
      </c>
    </row>
    <row r="53" spans="1:90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0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5_17 - Kuličkové hřiště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2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80</v>
      </c>
      <c r="G1" s="373" t="s">
        <v>81</v>
      </c>
      <c r="H1" s="373"/>
      <c r="I1" s="109"/>
      <c r="J1" s="108" t="s">
        <v>82</v>
      </c>
      <c r="K1" s="107" t="s">
        <v>83</v>
      </c>
      <c r="L1" s="108" t="s">
        <v>84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23" t="s">
        <v>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0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86</v>
      </c>
      <c r="E4" s="28"/>
      <c r="F4" s="28"/>
      <c r="G4" s="28"/>
      <c r="H4" s="28"/>
      <c r="I4" s="111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1"/>
      <c r="J5" s="28"/>
      <c r="K5" s="30"/>
    </row>
    <row r="6" spans="1:70" s="1" customFormat="1">
      <c r="B6" s="40"/>
      <c r="C6" s="41"/>
      <c r="D6" s="36" t="s">
        <v>18</v>
      </c>
      <c r="E6" s="41"/>
      <c r="F6" s="41"/>
      <c r="G6" s="41"/>
      <c r="H6" s="41"/>
      <c r="I6" s="112"/>
      <c r="J6" s="41"/>
      <c r="K6" s="44"/>
    </row>
    <row r="7" spans="1:70" s="1" customFormat="1" ht="36.950000000000003" customHeight="1">
      <c r="B7" s="40"/>
      <c r="C7" s="41"/>
      <c r="D7" s="41"/>
      <c r="E7" s="370" t="s">
        <v>19</v>
      </c>
      <c r="F7" s="371"/>
      <c r="G7" s="371"/>
      <c r="H7" s="371"/>
      <c r="I7" s="112"/>
      <c r="J7" s="41"/>
      <c r="K7" s="44"/>
    </row>
    <row r="8" spans="1:70" s="1" customFormat="1" ht="13.5">
      <c r="B8" s="40"/>
      <c r="C8" s="41"/>
      <c r="D8" s="41"/>
      <c r="E8" s="41"/>
      <c r="F8" s="41"/>
      <c r="G8" s="41"/>
      <c r="H8" s="41"/>
      <c r="I8" s="112"/>
      <c r="J8" s="41"/>
      <c r="K8" s="44"/>
    </row>
    <row r="9" spans="1:70" s="1" customFormat="1" ht="14.45" customHeight="1">
      <c r="B9" s="40"/>
      <c r="C9" s="41"/>
      <c r="D9" s="36" t="s">
        <v>20</v>
      </c>
      <c r="E9" s="41"/>
      <c r="F9" s="34" t="s">
        <v>21</v>
      </c>
      <c r="G9" s="41"/>
      <c r="H9" s="41"/>
      <c r="I9" s="113" t="s">
        <v>22</v>
      </c>
      <c r="J9" s="34" t="s">
        <v>21</v>
      </c>
      <c r="K9" s="44"/>
    </row>
    <row r="10" spans="1:70" s="1" customFormat="1" ht="14.45" customHeight="1">
      <c r="B10" s="40"/>
      <c r="C10" s="41"/>
      <c r="D10" s="36" t="s">
        <v>23</v>
      </c>
      <c r="E10" s="41"/>
      <c r="F10" s="34" t="s">
        <v>24</v>
      </c>
      <c r="G10" s="41"/>
      <c r="H10" s="41"/>
      <c r="I10" s="113" t="s">
        <v>25</v>
      </c>
      <c r="J10" s="114" t="str">
        <f>'Rekapitulace stavby'!AN8</f>
        <v>30. 10. 2017</v>
      </c>
      <c r="K10" s="44"/>
    </row>
    <row r="11" spans="1:70" s="1" customFormat="1" ht="10.9" customHeight="1">
      <c r="B11" s="40"/>
      <c r="C11" s="41"/>
      <c r="D11" s="41"/>
      <c r="E11" s="41"/>
      <c r="F11" s="41"/>
      <c r="G11" s="41"/>
      <c r="H11" s="41"/>
      <c r="I11" s="112"/>
      <c r="J11" s="41"/>
      <c r="K11" s="44"/>
    </row>
    <row r="12" spans="1:70" s="1" customFormat="1" ht="14.45" customHeight="1">
      <c r="B12" s="40"/>
      <c r="C12" s="41"/>
      <c r="D12" s="36" t="s">
        <v>27</v>
      </c>
      <c r="E12" s="41"/>
      <c r="F12" s="41"/>
      <c r="G12" s="41"/>
      <c r="H12" s="41"/>
      <c r="I12" s="113" t="s">
        <v>28</v>
      </c>
      <c r="J12" s="34" t="str">
        <f>IF('Rekapitulace stavby'!AN10="","",'Rekapitulace stavby'!AN10)</f>
        <v/>
      </c>
      <c r="K12" s="44"/>
    </row>
    <row r="13" spans="1:70" s="1" customFormat="1" ht="18" customHeight="1">
      <c r="B13" s="40"/>
      <c r="C13" s="41"/>
      <c r="D13" s="41"/>
      <c r="E13" s="34" t="str">
        <f>IF('Rekapitulace stavby'!E11="","",'Rekapitulace stavby'!E11)</f>
        <v xml:space="preserve"> </v>
      </c>
      <c r="F13" s="41"/>
      <c r="G13" s="41"/>
      <c r="H13" s="41"/>
      <c r="I13" s="113" t="s">
        <v>29</v>
      </c>
      <c r="J13" s="34" t="str">
        <f>IF('Rekapitulace stavby'!AN11="","",'Rekapitulace stavby'!AN11)</f>
        <v/>
      </c>
      <c r="K13" s="44"/>
    </row>
    <row r="14" spans="1:70" s="1" customFormat="1" ht="6.95" customHeight="1">
      <c r="B14" s="40"/>
      <c r="C14" s="41"/>
      <c r="D14" s="41"/>
      <c r="E14" s="41"/>
      <c r="F14" s="41"/>
      <c r="G14" s="41"/>
      <c r="H14" s="41"/>
      <c r="I14" s="112"/>
      <c r="J14" s="41"/>
      <c r="K14" s="44"/>
    </row>
    <row r="15" spans="1:70" s="1" customFormat="1" ht="14.45" customHeight="1">
      <c r="B15" s="40"/>
      <c r="C15" s="41"/>
      <c r="D15" s="36" t="s">
        <v>30</v>
      </c>
      <c r="E15" s="41"/>
      <c r="F15" s="41"/>
      <c r="G15" s="41"/>
      <c r="H15" s="41"/>
      <c r="I15" s="113" t="s">
        <v>28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/>
      </c>
      <c r="F16" s="41"/>
      <c r="G16" s="41"/>
      <c r="H16" s="41"/>
      <c r="I16" s="113" t="s">
        <v>29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5" customHeight="1">
      <c r="B17" s="40"/>
      <c r="C17" s="41"/>
      <c r="D17" s="41"/>
      <c r="E17" s="41"/>
      <c r="F17" s="41"/>
      <c r="G17" s="41"/>
      <c r="H17" s="41"/>
      <c r="I17" s="112"/>
      <c r="J17" s="41"/>
      <c r="K17" s="44"/>
    </row>
    <row r="18" spans="2:11" s="1" customFormat="1" ht="14.45" customHeight="1">
      <c r="B18" s="40"/>
      <c r="C18" s="41"/>
      <c r="D18" s="36" t="s">
        <v>32</v>
      </c>
      <c r="E18" s="41"/>
      <c r="F18" s="41"/>
      <c r="G18" s="41"/>
      <c r="H18" s="41"/>
      <c r="I18" s="113" t="s">
        <v>28</v>
      </c>
      <c r="J18" s="34" t="s">
        <v>33</v>
      </c>
      <c r="K18" s="44"/>
    </row>
    <row r="19" spans="2:11" s="1" customFormat="1" ht="18" customHeight="1">
      <c r="B19" s="40"/>
      <c r="C19" s="41"/>
      <c r="D19" s="41"/>
      <c r="E19" s="34" t="s">
        <v>34</v>
      </c>
      <c r="F19" s="41"/>
      <c r="G19" s="41"/>
      <c r="H19" s="41"/>
      <c r="I19" s="113" t="s">
        <v>29</v>
      </c>
      <c r="J19" s="34" t="s">
        <v>35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12"/>
      <c r="J20" s="41"/>
      <c r="K20" s="44"/>
    </row>
    <row r="21" spans="2:11" s="1" customFormat="1" ht="14.45" customHeight="1">
      <c r="B21" s="40"/>
      <c r="C21" s="41"/>
      <c r="D21" s="36" t="s">
        <v>37</v>
      </c>
      <c r="E21" s="41"/>
      <c r="F21" s="41"/>
      <c r="G21" s="41"/>
      <c r="H21" s="41"/>
      <c r="I21" s="112"/>
      <c r="J21" s="41"/>
      <c r="K21" s="44"/>
    </row>
    <row r="22" spans="2:11" s="6" customFormat="1" ht="63" customHeight="1">
      <c r="B22" s="115"/>
      <c r="C22" s="116"/>
      <c r="D22" s="116"/>
      <c r="E22" s="339" t="s">
        <v>38</v>
      </c>
      <c r="F22" s="339"/>
      <c r="G22" s="339"/>
      <c r="H22" s="339"/>
      <c r="I22" s="117"/>
      <c r="J22" s="116"/>
      <c r="K22" s="118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12"/>
      <c r="J23" s="41"/>
      <c r="K23" s="44"/>
    </row>
    <row r="24" spans="2:11" s="1" customFormat="1" ht="6.95" customHeight="1">
      <c r="B24" s="40"/>
      <c r="C24" s="41"/>
      <c r="D24" s="84"/>
      <c r="E24" s="84"/>
      <c r="F24" s="84"/>
      <c r="G24" s="84"/>
      <c r="H24" s="84"/>
      <c r="I24" s="119"/>
      <c r="J24" s="84"/>
      <c r="K24" s="120"/>
    </row>
    <row r="25" spans="2:11" s="1" customFormat="1" ht="25.35" customHeight="1">
      <c r="B25" s="40"/>
      <c r="C25" s="41"/>
      <c r="D25" s="121" t="s">
        <v>39</v>
      </c>
      <c r="E25" s="41"/>
      <c r="F25" s="41"/>
      <c r="G25" s="41"/>
      <c r="H25" s="41"/>
      <c r="I25" s="112"/>
      <c r="J25" s="122">
        <f>ROUND(J83,2)</f>
        <v>0</v>
      </c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19"/>
      <c r="J26" s="84"/>
      <c r="K26" s="120"/>
    </row>
    <row r="27" spans="2:11" s="1" customFormat="1" ht="14.45" customHeight="1">
      <c r="B27" s="40"/>
      <c r="C27" s="41"/>
      <c r="D27" s="41"/>
      <c r="E27" s="41"/>
      <c r="F27" s="45" t="s">
        <v>41</v>
      </c>
      <c r="G27" s="41"/>
      <c r="H27" s="41"/>
      <c r="I27" s="123" t="s">
        <v>40</v>
      </c>
      <c r="J27" s="45" t="s">
        <v>42</v>
      </c>
      <c r="K27" s="44"/>
    </row>
    <row r="28" spans="2:11" s="1" customFormat="1" ht="14.45" customHeight="1">
      <c r="B28" s="40"/>
      <c r="C28" s="41"/>
      <c r="D28" s="48" t="s">
        <v>43</v>
      </c>
      <c r="E28" s="48" t="s">
        <v>44</v>
      </c>
      <c r="F28" s="124">
        <f>ROUND(SUM(BE83:BE225), 2)</f>
        <v>0</v>
      </c>
      <c r="G28" s="41"/>
      <c r="H28" s="41"/>
      <c r="I28" s="125">
        <v>0.21</v>
      </c>
      <c r="J28" s="124">
        <f>ROUND(ROUND((SUM(BE83:BE225)), 2)*I28, 2)</f>
        <v>0</v>
      </c>
      <c r="K28" s="44"/>
    </row>
    <row r="29" spans="2:11" s="1" customFormat="1" ht="14.45" customHeight="1">
      <c r="B29" s="40"/>
      <c r="C29" s="41"/>
      <c r="D29" s="41"/>
      <c r="E29" s="48" t="s">
        <v>45</v>
      </c>
      <c r="F29" s="124">
        <f>ROUND(SUM(BF83:BF225), 2)</f>
        <v>0</v>
      </c>
      <c r="G29" s="41"/>
      <c r="H29" s="41"/>
      <c r="I29" s="125">
        <v>0.15</v>
      </c>
      <c r="J29" s="124">
        <f>ROUND(ROUND((SUM(BF83:BF225)), 2)*I29, 2)</f>
        <v>0</v>
      </c>
      <c r="K29" s="44"/>
    </row>
    <row r="30" spans="2:11" s="1" customFormat="1" ht="14.45" hidden="1" customHeight="1">
      <c r="B30" s="40"/>
      <c r="C30" s="41"/>
      <c r="D30" s="41"/>
      <c r="E30" s="48" t="s">
        <v>46</v>
      </c>
      <c r="F30" s="124">
        <f>ROUND(SUM(BG83:BG225), 2)</f>
        <v>0</v>
      </c>
      <c r="G30" s="41"/>
      <c r="H30" s="41"/>
      <c r="I30" s="125">
        <v>0.21</v>
      </c>
      <c r="J30" s="124">
        <v>0</v>
      </c>
      <c r="K30" s="44"/>
    </row>
    <row r="31" spans="2:11" s="1" customFormat="1" ht="14.45" hidden="1" customHeight="1">
      <c r="B31" s="40"/>
      <c r="C31" s="41"/>
      <c r="D31" s="41"/>
      <c r="E31" s="48" t="s">
        <v>47</v>
      </c>
      <c r="F31" s="124">
        <f>ROUND(SUM(BH83:BH225), 2)</f>
        <v>0</v>
      </c>
      <c r="G31" s="41"/>
      <c r="H31" s="41"/>
      <c r="I31" s="125">
        <v>0.15</v>
      </c>
      <c r="J31" s="124"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4">
        <f>ROUND(SUM(BI83:BI225), 2)</f>
        <v>0</v>
      </c>
      <c r="G32" s="41"/>
      <c r="H32" s="41"/>
      <c r="I32" s="125">
        <v>0</v>
      </c>
      <c r="J32" s="124">
        <v>0</v>
      </c>
      <c r="K32" s="44"/>
    </row>
    <row r="33" spans="2:11" s="1" customFormat="1" ht="6.95" customHeight="1">
      <c r="B33" s="40"/>
      <c r="C33" s="41"/>
      <c r="D33" s="41"/>
      <c r="E33" s="41"/>
      <c r="F33" s="41"/>
      <c r="G33" s="41"/>
      <c r="H33" s="41"/>
      <c r="I33" s="112"/>
      <c r="J33" s="41"/>
      <c r="K33" s="44"/>
    </row>
    <row r="34" spans="2:11" s="1" customFormat="1" ht="25.35" customHeight="1">
      <c r="B34" s="40"/>
      <c r="C34" s="126"/>
      <c r="D34" s="127" t="s">
        <v>49</v>
      </c>
      <c r="E34" s="78"/>
      <c r="F34" s="78"/>
      <c r="G34" s="128" t="s">
        <v>50</v>
      </c>
      <c r="H34" s="129" t="s">
        <v>51</v>
      </c>
      <c r="I34" s="130"/>
      <c r="J34" s="131">
        <f>SUM(J25:J32)</f>
        <v>0</v>
      </c>
      <c r="K34" s="132"/>
    </row>
    <row r="35" spans="2:11" s="1" customFormat="1" ht="14.45" customHeight="1">
      <c r="B35" s="55"/>
      <c r="C35" s="56"/>
      <c r="D35" s="56"/>
      <c r="E35" s="56"/>
      <c r="F35" s="56"/>
      <c r="G35" s="56"/>
      <c r="H35" s="56"/>
      <c r="I35" s="133"/>
      <c r="J35" s="56"/>
      <c r="K35" s="57"/>
    </row>
    <row r="39" spans="2:11" s="1" customFormat="1" ht="6.95" customHeight="1">
      <c r="B39" s="134"/>
      <c r="C39" s="135"/>
      <c r="D39" s="135"/>
      <c r="E39" s="135"/>
      <c r="F39" s="135"/>
      <c r="G39" s="135"/>
      <c r="H39" s="135"/>
      <c r="I39" s="136"/>
      <c r="J39" s="135"/>
      <c r="K39" s="137"/>
    </row>
    <row r="40" spans="2:11" s="1" customFormat="1" ht="36.950000000000003" customHeight="1">
      <c r="B40" s="40"/>
      <c r="C40" s="29" t="s">
        <v>87</v>
      </c>
      <c r="D40" s="41"/>
      <c r="E40" s="41"/>
      <c r="F40" s="41"/>
      <c r="G40" s="41"/>
      <c r="H40" s="41"/>
      <c r="I40" s="112"/>
      <c r="J40" s="41"/>
      <c r="K40" s="44"/>
    </row>
    <row r="41" spans="2:11" s="1" customFormat="1" ht="6.95" customHeight="1">
      <c r="B41" s="40"/>
      <c r="C41" s="41"/>
      <c r="D41" s="41"/>
      <c r="E41" s="41"/>
      <c r="F41" s="41"/>
      <c r="G41" s="41"/>
      <c r="H41" s="41"/>
      <c r="I41" s="112"/>
      <c r="J41" s="41"/>
      <c r="K41" s="44"/>
    </row>
    <row r="42" spans="2:11" s="1" customFormat="1" ht="14.45" customHeight="1">
      <c r="B42" s="40"/>
      <c r="C42" s="36" t="s">
        <v>18</v>
      </c>
      <c r="D42" s="41"/>
      <c r="E42" s="41"/>
      <c r="F42" s="41"/>
      <c r="G42" s="41"/>
      <c r="H42" s="41"/>
      <c r="I42" s="112"/>
      <c r="J42" s="41"/>
      <c r="K42" s="44"/>
    </row>
    <row r="43" spans="2:11" s="1" customFormat="1" ht="23.25" customHeight="1">
      <c r="B43" s="40"/>
      <c r="C43" s="41"/>
      <c r="D43" s="41"/>
      <c r="E43" s="370" t="str">
        <f>E7</f>
        <v>Kuličkové hřiště Kolín</v>
      </c>
      <c r="F43" s="371"/>
      <c r="G43" s="371"/>
      <c r="H43" s="371"/>
      <c r="I43" s="112"/>
      <c r="J43" s="41"/>
      <c r="K43" s="44"/>
    </row>
    <row r="44" spans="2:11" s="1" customFormat="1" ht="6.95" customHeight="1">
      <c r="B44" s="40"/>
      <c r="C44" s="41"/>
      <c r="D44" s="41"/>
      <c r="E44" s="41"/>
      <c r="F44" s="41"/>
      <c r="G44" s="41"/>
      <c r="H44" s="41"/>
      <c r="I44" s="112"/>
      <c r="J44" s="41"/>
      <c r="K44" s="44"/>
    </row>
    <row r="45" spans="2:11" s="1" customFormat="1" ht="18" customHeight="1">
      <c r="B45" s="40"/>
      <c r="C45" s="36" t="s">
        <v>23</v>
      </c>
      <c r="D45" s="41"/>
      <c r="E45" s="41"/>
      <c r="F45" s="34" t="str">
        <f>F10</f>
        <v xml:space="preserve"> </v>
      </c>
      <c r="G45" s="41"/>
      <c r="H45" s="41"/>
      <c r="I45" s="113" t="s">
        <v>25</v>
      </c>
      <c r="J45" s="114" t="str">
        <f>IF(J10="","",J10)</f>
        <v>30. 10. 2017</v>
      </c>
      <c r="K45" s="44"/>
    </row>
    <row r="46" spans="2:11" s="1" customFormat="1" ht="6.95" customHeight="1">
      <c r="B46" s="40"/>
      <c r="C46" s="41"/>
      <c r="D46" s="41"/>
      <c r="E46" s="41"/>
      <c r="F46" s="41"/>
      <c r="G46" s="41"/>
      <c r="H46" s="41"/>
      <c r="I46" s="112"/>
      <c r="J46" s="41"/>
      <c r="K46" s="44"/>
    </row>
    <row r="47" spans="2:11" s="1" customFormat="1">
      <c r="B47" s="40"/>
      <c r="C47" s="36" t="s">
        <v>27</v>
      </c>
      <c r="D47" s="41"/>
      <c r="E47" s="41"/>
      <c r="F47" s="34" t="str">
        <f>E13</f>
        <v xml:space="preserve"> </v>
      </c>
      <c r="G47" s="41"/>
      <c r="H47" s="41"/>
      <c r="I47" s="113" t="s">
        <v>32</v>
      </c>
      <c r="J47" s="34" t="str">
        <f>E19</f>
        <v>DONDESIGN s.r.o.</v>
      </c>
      <c r="K47" s="44"/>
    </row>
    <row r="48" spans="2:11" s="1" customFormat="1" ht="14.45" customHeight="1">
      <c r="B48" s="40"/>
      <c r="C48" s="36" t="s">
        <v>30</v>
      </c>
      <c r="D48" s="41"/>
      <c r="E48" s="41"/>
      <c r="F48" s="34" t="str">
        <f>IF(E16="","",E16)</f>
        <v/>
      </c>
      <c r="G48" s="41"/>
      <c r="H48" s="41"/>
      <c r="I48" s="112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12"/>
      <c r="J49" s="41"/>
      <c r="K49" s="44"/>
    </row>
    <row r="50" spans="2:47" s="1" customFormat="1" ht="29.25" customHeight="1">
      <c r="B50" s="40"/>
      <c r="C50" s="138" t="s">
        <v>88</v>
      </c>
      <c r="D50" s="126"/>
      <c r="E50" s="126"/>
      <c r="F50" s="126"/>
      <c r="G50" s="126"/>
      <c r="H50" s="126"/>
      <c r="I50" s="139"/>
      <c r="J50" s="140" t="s">
        <v>89</v>
      </c>
      <c r="K50" s="141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12"/>
      <c r="J51" s="41"/>
      <c r="K51" s="44"/>
    </row>
    <row r="52" spans="2:47" s="1" customFormat="1" ht="29.25" customHeight="1">
      <c r="B52" s="40"/>
      <c r="C52" s="142" t="s">
        <v>90</v>
      </c>
      <c r="D52" s="41"/>
      <c r="E52" s="41"/>
      <c r="F52" s="41"/>
      <c r="G52" s="41"/>
      <c r="H52" s="41"/>
      <c r="I52" s="112"/>
      <c r="J52" s="122">
        <f>J83</f>
        <v>0</v>
      </c>
      <c r="K52" s="44"/>
      <c r="AU52" s="23" t="s">
        <v>91</v>
      </c>
    </row>
    <row r="53" spans="2:47" s="7" customFormat="1" ht="24.95" customHeight="1">
      <c r="B53" s="143"/>
      <c r="C53" s="144"/>
      <c r="D53" s="145" t="s">
        <v>92</v>
      </c>
      <c r="E53" s="146"/>
      <c r="F53" s="146"/>
      <c r="G53" s="146"/>
      <c r="H53" s="146"/>
      <c r="I53" s="147"/>
      <c r="J53" s="148">
        <f>J84</f>
        <v>0</v>
      </c>
      <c r="K53" s="149"/>
    </row>
    <row r="54" spans="2:47" s="8" customFormat="1" ht="19.899999999999999" customHeight="1">
      <c r="B54" s="150"/>
      <c r="C54" s="151"/>
      <c r="D54" s="152" t="s">
        <v>93</v>
      </c>
      <c r="E54" s="153"/>
      <c r="F54" s="153"/>
      <c r="G54" s="153"/>
      <c r="H54" s="153"/>
      <c r="I54" s="154"/>
      <c r="J54" s="155">
        <f>J85</f>
        <v>0</v>
      </c>
      <c r="K54" s="156"/>
    </row>
    <row r="55" spans="2:47" s="8" customFormat="1" ht="19.899999999999999" customHeight="1">
      <c r="B55" s="150"/>
      <c r="C55" s="151"/>
      <c r="D55" s="152" t="s">
        <v>94</v>
      </c>
      <c r="E55" s="153"/>
      <c r="F55" s="153"/>
      <c r="G55" s="153"/>
      <c r="H55" s="153"/>
      <c r="I55" s="154"/>
      <c r="J55" s="155">
        <f>J125</f>
        <v>0</v>
      </c>
      <c r="K55" s="156"/>
    </row>
    <row r="56" spans="2:47" s="8" customFormat="1" ht="19.899999999999999" customHeight="1">
      <c r="B56" s="150"/>
      <c r="C56" s="151"/>
      <c r="D56" s="152" t="s">
        <v>95</v>
      </c>
      <c r="E56" s="153"/>
      <c r="F56" s="153"/>
      <c r="G56" s="153"/>
      <c r="H56" s="153"/>
      <c r="I56" s="154"/>
      <c r="J56" s="155">
        <f>J149</f>
        <v>0</v>
      </c>
      <c r="K56" s="156"/>
    </row>
    <row r="57" spans="2:47" s="8" customFormat="1" ht="19.899999999999999" customHeight="1">
      <c r="B57" s="150"/>
      <c r="C57" s="151"/>
      <c r="D57" s="152" t="s">
        <v>96</v>
      </c>
      <c r="E57" s="153"/>
      <c r="F57" s="153"/>
      <c r="G57" s="153"/>
      <c r="H57" s="153"/>
      <c r="I57" s="154"/>
      <c r="J57" s="155">
        <f>J174</f>
        <v>0</v>
      </c>
      <c r="K57" s="156"/>
    </row>
    <row r="58" spans="2:47" s="8" customFormat="1" ht="19.899999999999999" customHeight="1">
      <c r="B58" s="150"/>
      <c r="C58" s="151"/>
      <c r="D58" s="152" t="s">
        <v>97</v>
      </c>
      <c r="E58" s="153"/>
      <c r="F58" s="153"/>
      <c r="G58" s="153"/>
      <c r="H58" s="153"/>
      <c r="I58" s="154"/>
      <c r="J58" s="155">
        <f>J188</f>
        <v>0</v>
      </c>
      <c r="K58" s="156"/>
    </row>
    <row r="59" spans="2:47" s="8" customFormat="1" ht="19.899999999999999" customHeight="1">
      <c r="B59" s="150"/>
      <c r="C59" s="151"/>
      <c r="D59" s="152" t="s">
        <v>98</v>
      </c>
      <c r="E59" s="153"/>
      <c r="F59" s="153"/>
      <c r="G59" s="153"/>
      <c r="H59" s="153"/>
      <c r="I59" s="154"/>
      <c r="J59" s="155">
        <f>J191</f>
        <v>0</v>
      </c>
      <c r="K59" s="156"/>
    </row>
    <row r="60" spans="2:47" s="8" customFormat="1" ht="19.899999999999999" customHeight="1">
      <c r="B60" s="150"/>
      <c r="C60" s="151"/>
      <c r="D60" s="152" t="s">
        <v>99</v>
      </c>
      <c r="E60" s="153"/>
      <c r="F60" s="153"/>
      <c r="G60" s="153"/>
      <c r="H60" s="153"/>
      <c r="I60" s="154"/>
      <c r="J60" s="155">
        <f>J214</f>
        <v>0</v>
      </c>
      <c r="K60" s="156"/>
    </row>
    <row r="61" spans="2:47" s="7" customFormat="1" ht="24.95" customHeight="1">
      <c r="B61" s="143"/>
      <c r="C61" s="144"/>
      <c r="D61" s="145" t="s">
        <v>100</v>
      </c>
      <c r="E61" s="146"/>
      <c r="F61" s="146"/>
      <c r="G61" s="146"/>
      <c r="H61" s="146"/>
      <c r="I61" s="147"/>
      <c r="J61" s="148">
        <f>J216</f>
        <v>0</v>
      </c>
      <c r="K61" s="149"/>
    </row>
    <row r="62" spans="2:47" s="8" customFormat="1" ht="19.899999999999999" customHeight="1">
      <c r="B62" s="150"/>
      <c r="C62" s="151"/>
      <c r="D62" s="152" t="s">
        <v>101</v>
      </c>
      <c r="E62" s="153"/>
      <c r="F62" s="153"/>
      <c r="G62" s="153"/>
      <c r="H62" s="153"/>
      <c r="I62" s="154"/>
      <c r="J62" s="155">
        <f>J217</f>
        <v>0</v>
      </c>
      <c r="K62" s="156"/>
    </row>
    <row r="63" spans="2:47" s="7" customFormat="1" ht="24.95" customHeight="1">
      <c r="B63" s="143"/>
      <c r="C63" s="144"/>
      <c r="D63" s="145" t="s">
        <v>102</v>
      </c>
      <c r="E63" s="146"/>
      <c r="F63" s="146"/>
      <c r="G63" s="146"/>
      <c r="H63" s="146"/>
      <c r="I63" s="147"/>
      <c r="J63" s="148">
        <f>J220</f>
        <v>0</v>
      </c>
      <c r="K63" s="149"/>
    </row>
    <row r="64" spans="2:47" s="8" customFormat="1" ht="19.899999999999999" customHeight="1">
      <c r="B64" s="150"/>
      <c r="C64" s="151"/>
      <c r="D64" s="152" t="s">
        <v>103</v>
      </c>
      <c r="E64" s="153"/>
      <c r="F64" s="153"/>
      <c r="G64" s="153"/>
      <c r="H64" s="153"/>
      <c r="I64" s="154"/>
      <c r="J64" s="155">
        <f>J221</f>
        <v>0</v>
      </c>
      <c r="K64" s="156"/>
    </row>
    <row r="65" spans="2:12" s="8" customFormat="1" ht="19.899999999999999" customHeight="1">
      <c r="B65" s="150"/>
      <c r="C65" s="151"/>
      <c r="D65" s="152" t="s">
        <v>104</v>
      </c>
      <c r="E65" s="153"/>
      <c r="F65" s="153"/>
      <c r="G65" s="153"/>
      <c r="H65" s="153"/>
      <c r="I65" s="154"/>
      <c r="J65" s="155">
        <f>J223</f>
        <v>0</v>
      </c>
      <c r="K65" s="156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12"/>
      <c r="J66" s="41"/>
      <c r="K66" s="4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33"/>
      <c r="J67" s="56"/>
      <c r="K67" s="5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36"/>
      <c r="J71" s="59"/>
      <c r="K71" s="59"/>
      <c r="L71" s="60"/>
    </row>
    <row r="72" spans="2:12" s="1" customFormat="1" ht="36.950000000000003" customHeight="1">
      <c r="B72" s="40"/>
      <c r="C72" s="61" t="s">
        <v>105</v>
      </c>
      <c r="D72" s="62"/>
      <c r="E72" s="62"/>
      <c r="F72" s="62"/>
      <c r="G72" s="62"/>
      <c r="H72" s="62"/>
      <c r="I72" s="157"/>
      <c r="J72" s="62"/>
      <c r="K72" s="62"/>
      <c r="L72" s="60"/>
    </row>
    <row r="73" spans="2:12" s="1" customFormat="1" ht="6.95" customHeight="1">
      <c r="B73" s="40"/>
      <c r="C73" s="62"/>
      <c r="D73" s="62"/>
      <c r="E73" s="62"/>
      <c r="F73" s="62"/>
      <c r="G73" s="62"/>
      <c r="H73" s="62"/>
      <c r="I73" s="157"/>
      <c r="J73" s="62"/>
      <c r="K73" s="62"/>
      <c r="L73" s="60"/>
    </row>
    <row r="74" spans="2:12" s="1" customFormat="1" ht="14.45" customHeight="1">
      <c r="B74" s="40"/>
      <c r="C74" s="64" t="s">
        <v>18</v>
      </c>
      <c r="D74" s="62"/>
      <c r="E74" s="62"/>
      <c r="F74" s="62"/>
      <c r="G74" s="62"/>
      <c r="H74" s="62"/>
      <c r="I74" s="157"/>
      <c r="J74" s="62"/>
      <c r="K74" s="62"/>
      <c r="L74" s="60"/>
    </row>
    <row r="75" spans="2:12" s="1" customFormat="1" ht="23.25" customHeight="1">
      <c r="B75" s="40"/>
      <c r="C75" s="62"/>
      <c r="D75" s="62"/>
      <c r="E75" s="350" t="str">
        <f>E7</f>
        <v>Kuličkové hřiště Kolín</v>
      </c>
      <c r="F75" s="372"/>
      <c r="G75" s="372"/>
      <c r="H75" s="372"/>
      <c r="I75" s="157"/>
      <c r="J75" s="62"/>
      <c r="K75" s="62"/>
      <c r="L75" s="60"/>
    </row>
    <row r="76" spans="2:12" s="1" customFormat="1" ht="6.95" customHeight="1">
      <c r="B76" s="40"/>
      <c r="C76" s="62"/>
      <c r="D76" s="62"/>
      <c r="E76" s="62"/>
      <c r="F76" s="62"/>
      <c r="G76" s="62"/>
      <c r="H76" s="62"/>
      <c r="I76" s="157"/>
      <c r="J76" s="62"/>
      <c r="K76" s="62"/>
      <c r="L76" s="60"/>
    </row>
    <row r="77" spans="2:12" s="1" customFormat="1" ht="18" customHeight="1">
      <c r="B77" s="40"/>
      <c r="C77" s="64" t="s">
        <v>23</v>
      </c>
      <c r="D77" s="62"/>
      <c r="E77" s="62"/>
      <c r="F77" s="158" t="str">
        <f>F10</f>
        <v xml:space="preserve"> </v>
      </c>
      <c r="G77" s="62"/>
      <c r="H77" s="62"/>
      <c r="I77" s="159" t="s">
        <v>25</v>
      </c>
      <c r="J77" s="72" t="str">
        <f>IF(J10="","",J10)</f>
        <v>30. 10. 2017</v>
      </c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57"/>
      <c r="J78" s="62"/>
      <c r="K78" s="62"/>
      <c r="L78" s="60"/>
    </row>
    <row r="79" spans="2:12" s="1" customFormat="1">
      <c r="B79" s="40"/>
      <c r="C79" s="64" t="s">
        <v>27</v>
      </c>
      <c r="D79" s="62"/>
      <c r="E79" s="62"/>
      <c r="F79" s="158" t="str">
        <f>E13</f>
        <v xml:space="preserve"> </v>
      </c>
      <c r="G79" s="62"/>
      <c r="H79" s="62"/>
      <c r="I79" s="159" t="s">
        <v>32</v>
      </c>
      <c r="J79" s="158" t="str">
        <f>E19</f>
        <v>DONDESIGN s.r.o.</v>
      </c>
      <c r="K79" s="62"/>
      <c r="L79" s="60"/>
    </row>
    <row r="80" spans="2:12" s="1" customFormat="1" ht="14.45" customHeight="1">
      <c r="B80" s="40"/>
      <c r="C80" s="64" t="s">
        <v>30</v>
      </c>
      <c r="D80" s="62"/>
      <c r="E80" s="62"/>
      <c r="F80" s="158" t="str">
        <f>IF(E16="","",E16)</f>
        <v/>
      </c>
      <c r="G80" s="62"/>
      <c r="H80" s="62"/>
      <c r="I80" s="157"/>
      <c r="J80" s="62"/>
      <c r="K80" s="62"/>
      <c r="L80" s="60"/>
    </row>
    <row r="81" spans="2:65" s="1" customFormat="1" ht="10.35" customHeight="1">
      <c r="B81" s="40"/>
      <c r="C81" s="62"/>
      <c r="D81" s="62"/>
      <c r="E81" s="62"/>
      <c r="F81" s="62"/>
      <c r="G81" s="62"/>
      <c r="H81" s="62"/>
      <c r="I81" s="157"/>
      <c r="J81" s="62"/>
      <c r="K81" s="62"/>
      <c r="L81" s="60"/>
    </row>
    <row r="82" spans="2:65" s="9" customFormat="1" ht="29.25" customHeight="1">
      <c r="B82" s="160"/>
      <c r="C82" s="161" t="s">
        <v>106</v>
      </c>
      <c r="D82" s="162" t="s">
        <v>58</v>
      </c>
      <c r="E82" s="162" t="s">
        <v>54</v>
      </c>
      <c r="F82" s="162" t="s">
        <v>107</v>
      </c>
      <c r="G82" s="162" t="s">
        <v>108</v>
      </c>
      <c r="H82" s="162" t="s">
        <v>109</v>
      </c>
      <c r="I82" s="163" t="s">
        <v>110</v>
      </c>
      <c r="J82" s="162" t="s">
        <v>89</v>
      </c>
      <c r="K82" s="164" t="s">
        <v>111</v>
      </c>
      <c r="L82" s="165"/>
      <c r="M82" s="80" t="s">
        <v>112</v>
      </c>
      <c r="N82" s="81" t="s">
        <v>43</v>
      </c>
      <c r="O82" s="81" t="s">
        <v>113</v>
      </c>
      <c r="P82" s="81" t="s">
        <v>114</v>
      </c>
      <c r="Q82" s="81" t="s">
        <v>115</v>
      </c>
      <c r="R82" s="81" t="s">
        <v>116</v>
      </c>
      <c r="S82" s="81" t="s">
        <v>117</v>
      </c>
      <c r="T82" s="82" t="s">
        <v>118</v>
      </c>
    </row>
    <row r="83" spans="2:65" s="1" customFormat="1" ht="29.25" customHeight="1">
      <c r="B83" s="40"/>
      <c r="C83" s="86" t="s">
        <v>90</v>
      </c>
      <c r="D83" s="62"/>
      <c r="E83" s="62"/>
      <c r="F83" s="62"/>
      <c r="G83" s="62"/>
      <c r="H83" s="62"/>
      <c r="I83" s="157"/>
      <c r="J83" s="166">
        <f>BK83</f>
        <v>0</v>
      </c>
      <c r="K83" s="62"/>
      <c r="L83" s="60"/>
      <c r="M83" s="83"/>
      <c r="N83" s="84"/>
      <c r="O83" s="84"/>
      <c r="P83" s="167">
        <f>P84+P216+P220</f>
        <v>0</v>
      </c>
      <c r="Q83" s="84"/>
      <c r="R83" s="167">
        <f>R84+R216+R220</f>
        <v>70.41797274000001</v>
      </c>
      <c r="S83" s="84"/>
      <c r="T83" s="168">
        <f>T84+T216+T220</f>
        <v>0</v>
      </c>
      <c r="AT83" s="23" t="s">
        <v>72</v>
      </c>
      <c r="AU83" s="23" t="s">
        <v>91</v>
      </c>
      <c r="BK83" s="169">
        <f>BK84+BK216+BK220</f>
        <v>0</v>
      </c>
    </row>
    <row r="84" spans="2:65" s="10" customFormat="1" ht="37.35" customHeight="1">
      <c r="B84" s="170"/>
      <c r="C84" s="171"/>
      <c r="D84" s="172" t="s">
        <v>72</v>
      </c>
      <c r="E84" s="173" t="s">
        <v>119</v>
      </c>
      <c r="F84" s="173" t="s">
        <v>120</v>
      </c>
      <c r="G84" s="171"/>
      <c r="H84" s="171"/>
      <c r="I84" s="174"/>
      <c r="J84" s="175">
        <f>BK84</f>
        <v>0</v>
      </c>
      <c r="K84" s="171"/>
      <c r="L84" s="176"/>
      <c r="M84" s="177"/>
      <c r="N84" s="178"/>
      <c r="O84" s="178"/>
      <c r="P84" s="179">
        <f>P85+P125+P149+P174+P188+P191+P214</f>
        <v>0</v>
      </c>
      <c r="Q84" s="178"/>
      <c r="R84" s="179">
        <f>R85+R125+R149+R174+R188+R191+R214</f>
        <v>70.414022740000007</v>
      </c>
      <c r="S84" s="178"/>
      <c r="T84" s="180">
        <f>T85+T125+T149+T174+T188+T191+T214</f>
        <v>0</v>
      </c>
      <c r="AR84" s="181" t="s">
        <v>78</v>
      </c>
      <c r="AT84" s="182" t="s">
        <v>72</v>
      </c>
      <c r="AU84" s="182" t="s">
        <v>73</v>
      </c>
      <c r="AY84" s="181" t="s">
        <v>121</v>
      </c>
      <c r="BK84" s="183">
        <f>BK85+BK125+BK149+BK174+BK188+BK191+BK214</f>
        <v>0</v>
      </c>
    </row>
    <row r="85" spans="2:65" s="10" customFormat="1" ht="19.899999999999999" customHeight="1">
      <c r="B85" s="170"/>
      <c r="C85" s="171"/>
      <c r="D85" s="184" t="s">
        <v>72</v>
      </c>
      <c r="E85" s="185" t="s">
        <v>78</v>
      </c>
      <c r="F85" s="185" t="s">
        <v>122</v>
      </c>
      <c r="G85" s="171"/>
      <c r="H85" s="171"/>
      <c r="I85" s="174"/>
      <c r="J85" s="186">
        <f>BK85</f>
        <v>0</v>
      </c>
      <c r="K85" s="171"/>
      <c r="L85" s="176"/>
      <c r="M85" s="177"/>
      <c r="N85" s="178"/>
      <c r="O85" s="178"/>
      <c r="P85" s="179">
        <f>SUM(P86:P124)</f>
        <v>0</v>
      </c>
      <c r="Q85" s="178"/>
      <c r="R85" s="179">
        <f>SUM(R86:R124)</f>
        <v>2.8029999999999999E-3</v>
      </c>
      <c r="S85" s="178"/>
      <c r="T85" s="180">
        <f>SUM(T86:T124)</f>
        <v>0</v>
      </c>
      <c r="AR85" s="181" t="s">
        <v>78</v>
      </c>
      <c r="AT85" s="182" t="s">
        <v>72</v>
      </c>
      <c r="AU85" s="182" t="s">
        <v>78</v>
      </c>
      <c r="AY85" s="181" t="s">
        <v>121</v>
      </c>
      <c r="BK85" s="183">
        <f>SUM(BK86:BK124)</f>
        <v>0</v>
      </c>
    </row>
    <row r="86" spans="2:65" s="1" customFormat="1" ht="44.25" customHeight="1">
      <c r="B86" s="40"/>
      <c r="C86" s="187" t="s">
        <v>78</v>
      </c>
      <c r="D86" s="187" t="s">
        <v>123</v>
      </c>
      <c r="E86" s="188" t="s">
        <v>124</v>
      </c>
      <c r="F86" s="189" t="s">
        <v>125</v>
      </c>
      <c r="G86" s="190" t="s">
        <v>126</v>
      </c>
      <c r="H86" s="191">
        <v>23.13</v>
      </c>
      <c r="I86" s="192"/>
      <c r="J86" s="193">
        <f>ROUND(I86*H86,2)</f>
        <v>0</v>
      </c>
      <c r="K86" s="189" t="s">
        <v>127</v>
      </c>
      <c r="L86" s="60"/>
      <c r="M86" s="194" t="s">
        <v>21</v>
      </c>
      <c r="N86" s="195" t="s">
        <v>44</v>
      </c>
      <c r="O86" s="41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AR86" s="23" t="s">
        <v>128</v>
      </c>
      <c r="AT86" s="23" t="s">
        <v>123</v>
      </c>
      <c r="AU86" s="23" t="s">
        <v>85</v>
      </c>
      <c r="AY86" s="23" t="s">
        <v>121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23" t="s">
        <v>78</v>
      </c>
      <c r="BK86" s="198">
        <f>ROUND(I86*H86,2)</f>
        <v>0</v>
      </c>
      <c r="BL86" s="23" t="s">
        <v>128</v>
      </c>
      <c r="BM86" s="23" t="s">
        <v>129</v>
      </c>
    </row>
    <row r="87" spans="2:65" s="11" customFormat="1" ht="13.5">
      <c r="B87" s="199"/>
      <c r="C87" s="200"/>
      <c r="D87" s="201" t="s">
        <v>130</v>
      </c>
      <c r="E87" s="202" t="s">
        <v>21</v>
      </c>
      <c r="F87" s="203" t="s">
        <v>131</v>
      </c>
      <c r="G87" s="200"/>
      <c r="H87" s="204">
        <v>23.13</v>
      </c>
      <c r="I87" s="205"/>
      <c r="J87" s="200"/>
      <c r="K87" s="200"/>
      <c r="L87" s="206"/>
      <c r="M87" s="207"/>
      <c r="N87" s="208"/>
      <c r="O87" s="208"/>
      <c r="P87" s="208"/>
      <c r="Q87" s="208"/>
      <c r="R87" s="208"/>
      <c r="S87" s="208"/>
      <c r="T87" s="209"/>
      <c r="AT87" s="210" t="s">
        <v>130</v>
      </c>
      <c r="AU87" s="210" t="s">
        <v>85</v>
      </c>
      <c r="AV87" s="11" t="s">
        <v>85</v>
      </c>
      <c r="AW87" s="11" t="s">
        <v>36</v>
      </c>
      <c r="AX87" s="11" t="s">
        <v>78</v>
      </c>
      <c r="AY87" s="210" t="s">
        <v>121</v>
      </c>
    </row>
    <row r="88" spans="2:65" s="1" customFormat="1" ht="31.5" customHeight="1">
      <c r="B88" s="40"/>
      <c r="C88" s="187" t="s">
        <v>85</v>
      </c>
      <c r="D88" s="187" t="s">
        <v>123</v>
      </c>
      <c r="E88" s="188" t="s">
        <v>132</v>
      </c>
      <c r="F88" s="189" t="s">
        <v>133</v>
      </c>
      <c r="G88" s="190" t="s">
        <v>134</v>
      </c>
      <c r="H88" s="191">
        <v>93.435000000000002</v>
      </c>
      <c r="I88" s="192"/>
      <c r="J88" s="193">
        <f>ROUND(I88*H88,2)</f>
        <v>0</v>
      </c>
      <c r="K88" s="189" t="s">
        <v>127</v>
      </c>
      <c r="L88" s="60"/>
      <c r="M88" s="194" t="s">
        <v>21</v>
      </c>
      <c r="N88" s="195" t="s">
        <v>44</v>
      </c>
      <c r="O88" s="41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AR88" s="23" t="s">
        <v>128</v>
      </c>
      <c r="AT88" s="23" t="s">
        <v>123</v>
      </c>
      <c r="AU88" s="23" t="s">
        <v>85</v>
      </c>
      <c r="AY88" s="23" t="s">
        <v>121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23" t="s">
        <v>78</v>
      </c>
      <c r="BK88" s="198">
        <f>ROUND(I88*H88,2)</f>
        <v>0</v>
      </c>
      <c r="BL88" s="23" t="s">
        <v>128</v>
      </c>
      <c r="BM88" s="23" t="s">
        <v>135</v>
      </c>
    </row>
    <row r="89" spans="2:65" s="12" customFormat="1" ht="13.5">
      <c r="B89" s="211"/>
      <c r="C89" s="212"/>
      <c r="D89" s="213" t="s">
        <v>130</v>
      </c>
      <c r="E89" s="214" t="s">
        <v>21</v>
      </c>
      <c r="F89" s="215" t="s">
        <v>136</v>
      </c>
      <c r="G89" s="212"/>
      <c r="H89" s="216" t="s">
        <v>21</v>
      </c>
      <c r="I89" s="217"/>
      <c r="J89" s="212"/>
      <c r="K89" s="212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130</v>
      </c>
      <c r="AU89" s="222" t="s">
        <v>85</v>
      </c>
      <c r="AV89" s="12" t="s">
        <v>78</v>
      </c>
      <c r="AW89" s="12" t="s">
        <v>36</v>
      </c>
      <c r="AX89" s="12" t="s">
        <v>73</v>
      </c>
      <c r="AY89" s="222" t="s">
        <v>121</v>
      </c>
    </row>
    <row r="90" spans="2:65" s="11" customFormat="1" ht="13.5">
      <c r="B90" s="199"/>
      <c r="C90" s="200"/>
      <c r="D90" s="213" t="s">
        <v>130</v>
      </c>
      <c r="E90" s="223" t="s">
        <v>21</v>
      </c>
      <c r="F90" s="224" t="s">
        <v>137</v>
      </c>
      <c r="G90" s="200"/>
      <c r="H90" s="225">
        <v>16.135000000000002</v>
      </c>
      <c r="I90" s="205"/>
      <c r="J90" s="200"/>
      <c r="K90" s="200"/>
      <c r="L90" s="206"/>
      <c r="M90" s="207"/>
      <c r="N90" s="208"/>
      <c r="O90" s="208"/>
      <c r="P90" s="208"/>
      <c r="Q90" s="208"/>
      <c r="R90" s="208"/>
      <c r="S90" s="208"/>
      <c r="T90" s="209"/>
      <c r="AT90" s="210" t="s">
        <v>130</v>
      </c>
      <c r="AU90" s="210" t="s">
        <v>85</v>
      </c>
      <c r="AV90" s="11" t="s">
        <v>85</v>
      </c>
      <c r="AW90" s="11" t="s">
        <v>36</v>
      </c>
      <c r="AX90" s="11" t="s">
        <v>73</v>
      </c>
      <c r="AY90" s="210" t="s">
        <v>121</v>
      </c>
    </row>
    <row r="91" spans="2:65" s="12" customFormat="1" ht="13.5">
      <c r="B91" s="211"/>
      <c r="C91" s="212"/>
      <c r="D91" s="213" t="s">
        <v>130</v>
      </c>
      <c r="E91" s="214" t="s">
        <v>21</v>
      </c>
      <c r="F91" s="215" t="s">
        <v>138</v>
      </c>
      <c r="G91" s="212"/>
      <c r="H91" s="216" t="s">
        <v>21</v>
      </c>
      <c r="I91" s="217"/>
      <c r="J91" s="212"/>
      <c r="K91" s="212"/>
      <c r="L91" s="218"/>
      <c r="M91" s="219"/>
      <c r="N91" s="220"/>
      <c r="O91" s="220"/>
      <c r="P91" s="220"/>
      <c r="Q91" s="220"/>
      <c r="R91" s="220"/>
      <c r="S91" s="220"/>
      <c r="T91" s="221"/>
      <c r="AT91" s="222" t="s">
        <v>130</v>
      </c>
      <c r="AU91" s="222" t="s">
        <v>85</v>
      </c>
      <c r="AV91" s="12" t="s">
        <v>78</v>
      </c>
      <c r="AW91" s="12" t="s">
        <v>36</v>
      </c>
      <c r="AX91" s="12" t="s">
        <v>73</v>
      </c>
      <c r="AY91" s="222" t="s">
        <v>121</v>
      </c>
    </row>
    <row r="92" spans="2:65" s="11" customFormat="1" ht="13.5">
      <c r="B92" s="199"/>
      <c r="C92" s="200"/>
      <c r="D92" s="213" t="s">
        <v>130</v>
      </c>
      <c r="E92" s="223" t="s">
        <v>21</v>
      </c>
      <c r="F92" s="224" t="s">
        <v>139</v>
      </c>
      <c r="G92" s="200"/>
      <c r="H92" s="225">
        <v>77.3</v>
      </c>
      <c r="I92" s="205"/>
      <c r="J92" s="200"/>
      <c r="K92" s="200"/>
      <c r="L92" s="206"/>
      <c r="M92" s="207"/>
      <c r="N92" s="208"/>
      <c r="O92" s="208"/>
      <c r="P92" s="208"/>
      <c r="Q92" s="208"/>
      <c r="R92" s="208"/>
      <c r="S92" s="208"/>
      <c r="T92" s="209"/>
      <c r="AT92" s="210" t="s">
        <v>130</v>
      </c>
      <c r="AU92" s="210" t="s">
        <v>85</v>
      </c>
      <c r="AV92" s="11" t="s">
        <v>85</v>
      </c>
      <c r="AW92" s="11" t="s">
        <v>36</v>
      </c>
      <c r="AX92" s="11" t="s">
        <v>73</v>
      </c>
      <c r="AY92" s="210" t="s">
        <v>121</v>
      </c>
    </row>
    <row r="93" spans="2:65" s="13" customFormat="1" ht="13.5">
      <c r="B93" s="226"/>
      <c r="C93" s="227"/>
      <c r="D93" s="201" t="s">
        <v>130</v>
      </c>
      <c r="E93" s="228" t="s">
        <v>21</v>
      </c>
      <c r="F93" s="229" t="s">
        <v>140</v>
      </c>
      <c r="G93" s="227"/>
      <c r="H93" s="230">
        <v>93.435000000000002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130</v>
      </c>
      <c r="AU93" s="236" t="s">
        <v>85</v>
      </c>
      <c r="AV93" s="13" t="s">
        <v>128</v>
      </c>
      <c r="AW93" s="13" t="s">
        <v>36</v>
      </c>
      <c r="AX93" s="13" t="s">
        <v>78</v>
      </c>
      <c r="AY93" s="236" t="s">
        <v>121</v>
      </c>
    </row>
    <row r="94" spans="2:65" s="1" customFormat="1" ht="22.5" customHeight="1">
      <c r="B94" s="40"/>
      <c r="C94" s="187" t="s">
        <v>141</v>
      </c>
      <c r="D94" s="187" t="s">
        <v>123</v>
      </c>
      <c r="E94" s="188" t="s">
        <v>142</v>
      </c>
      <c r="F94" s="189" t="s">
        <v>143</v>
      </c>
      <c r="G94" s="190" t="s">
        <v>134</v>
      </c>
      <c r="H94" s="191">
        <v>93.435000000000002</v>
      </c>
      <c r="I94" s="192"/>
      <c r="J94" s="193">
        <f>ROUND(I94*H94,2)</f>
        <v>0</v>
      </c>
      <c r="K94" s="189" t="s">
        <v>127</v>
      </c>
      <c r="L94" s="60"/>
      <c r="M94" s="194" t="s">
        <v>21</v>
      </c>
      <c r="N94" s="195" t="s">
        <v>44</v>
      </c>
      <c r="O94" s="41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AR94" s="23" t="s">
        <v>128</v>
      </c>
      <c r="AT94" s="23" t="s">
        <v>123</v>
      </c>
      <c r="AU94" s="23" t="s">
        <v>85</v>
      </c>
      <c r="AY94" s="23" t="s">
        <v>121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23" t="s">
        <v>78</v>
      </c>
      <c r="BK94" s="198">
        <f>ROUND(I94*H94,2)</f>
        <v>0</v>
      </c>
      <c r="BL94" s="23" t="s">
        <v>128</v>
      </c>
      <c r="BM94" s="23" t="s">
        <v>144</v>
      </c>
    </row>
    <row r="95" spans="2:65" s="1" customFormat="1" ht="22.5" customHeight="1">
      <c r="B95" s="40"/>
      <c r="C95" s="187" t="s">
        <v>128</v>
      </c>
      <c r="D95" s="187" t="s">
        <v>123</v>
      </c>
      <c r="E95" s="188" t="s">
        <v>145</v>
      </c>
      <c r="F95" s="189" t="s">
        <v>146</v>
      </c>
      <c r="G95" s="190" t="s">
        <v>134</v>
      </c>
      <c r="H95" s="191">
        <v>93.435000000000002</v>
      </c>
      <c r="I95" s="192"/>
      <c r="J95" s="193">
        <f>ROUND(I95*H95,2)</f>
        <v>0</v>
      </c>
      <c r="K95" s="189" t="s">
        <v>127</v>
      </c>
      <c r="L95" s="60"/>
      <c r="M95" s="194" t="s">
        <v>21</v>
      </c>
      <c r="N95" s="195" t="s">
        <v>44</v>
      </c>
      <c r="O95" s="41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AR95" s="23" t="s">
        <v>128</v>
      </c>
      <c r="AT95" s="23" t="s">
        <v>123</v>
      </c>
      <c r="AU95" s="23" t="s">
        <v>85</v>
      </c>
      <c r="AY95" s="23" t="s">
        <v>121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23" t="s">
        <v>78</v>
      </c>
      <c r="BK95" s="198">
        <f>ROUND(I95*H95,2)</f>
        <v>0</v>
      </c>
      <c r="BL95" s="23" t="s">
        <v>128</v>
      </c>
      <c r="BM95" s="23" t="s">
        <v>147</v>
      </c>
    </row>
    <row r="96" spans="2:65" s="1" customFormat="1" ht="22.5" customHeight="1">
      <c r="B96" s="40"/>
      <c r="C96" s="237" t="s">
        <v>148</v>
      </c>
      <c r="D96" s="237" t="s">
        <v>149</v>
      </c>
      <c r="E96" s="238" t="s">
        <v>150</v>
      </c>
      <c r="F96" s="239" t="s">
        <v>151</v>
      </c>
      <c r="G96" s="240" t="s">
        <v>152</v>
      </c>
      <c r="H96" s="241">
        <v>2.8029999999999999</v>
      </c>
      <c r="I96" s="242"/>
      <c r="J96" s="243">
        <f>ROUND(I96*H96,2)</f>
        <v>0</v>
      </c>
      <c r="K96" s="239" t="s">
        <v>127</v>
      </c>
      <c r="L96" s="244"/>
      <c r="M96" s="245" t="s">
        <v>21</v>
      </c>
      <c r="N96" s="246" t="s">
        <v>44</v>
      </c>
      <c r="O96" s="41"/>
      <c r="P96" s="196">
        <f>O96*H96</f>
        <v>0</v>
      </c>
      <c r="Q96" s="196">
        <v>1E-3</v>
      </c>
      <c r="R96" s="196">
        <f>Q96*H96</f>
        <v>2.8029999999999999E-3</v>
      </c>
      <c r="S96" s="196">
        <v>0</v>
      </c>
      <c r="T96" s="197">
        <f>S96*H96</f>
        <v>0</v>
      </c>
      <c r="AR96" s="23" t="s">
        <v>153</v>
      </c>
      <c r="AT96" s="23" t="s">
        <v>149</v>
      </c>
      <c r="AU96" s="23" t="s">
        <v>85</v>
      </c>
      <c r="AY96" s="23" t="s">
        <v>121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23" t="s">
        <v>78</v>
      </c>
      <c r="BK96" s="198">
        <f>ROUND(I96*H96,2)</f>
        <v>0</v>
      </c>
      <c r="BL96" s="23" t="s">
        <v>128</v>
      </c>
      <c r="BM96" s="23" t="s">
        <v>154</v>
      </c>
    </row>
    <row r="97" spans="2:65" s="11" customFormat="1" ht="13.5">
      <c r="B97" s="199"/>
      <c r="C97" s="200"/>
      <c r="D97" s="213" t="s">
        <v>130</v>
      </c>
      <c r="E97" s="223" t="s">
        <v>21</v>
      </c>
      <c r="F97" s="224" t="s">
        <v>155</v>
      </c>
      <c r="G97" s="200"/>
      <c r="H97" s="225">
        <v>93.435000000000002</v>
      </c>
      <c r="I97" s="205"/>
      <c r="J97" s="200"/>
      <c r="K97" s="200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130</v>
      </c>
      <c r="AU97" s="210" t="s">
        <v>85</v>
      </c>
      <c r="AV97" s="11" t="s">
        <v>85</v>
      </c>
      <c r="AW97" s="11" t="s">
        <v>36</v>
      </c>
      <c r="AX97" s="11" t="s">
        <v>78</v>
      </c>
      <c r="AY97" s="210" t="s">
        <v>121</v>
      </c>
    </row>
    <row r="98" spans="2:65" s="11" customFormat="1" ht="13.5">
      <c r="B98" s="199"/>
      <c r="C98" s="200"/>
      <c r="D98" s="201" t="s">
        <v>130</v>
      </c>
      <c r="E98" s="200"/>
      <c r="F98" s="203" t="s">
        <v>156</v>
      </c>
      <c r="G98" s="200"/>
      <c r="H98" s="204">
        <v>2.8029999999999999</v>
      </c>
      <c r="I98" s="205"/>
      <c r="J98" s="200"/>
      <c r="K98" s="200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130</v>
      </c>
      <c r="AU98" s="210" t="s">
        <v>85</v>
      </c>
      <c r="AV98" s="11" t="s">
        <v>85</v>
      </c>
      <c r="AW98" s="11" t="s">
        <v>6</v>
      </c>
      <c r="AX98" s="11" t="s">
        <v>78</v>
      </c>
      <c r="AY98" s="210" t="s">
        <v>121</v>
      </c>
    </row>
    <row r="99" spans="2:65" s="1" customFormat="1" ht="31.5" customHeight="1">
      <c r="B99" s="40"/>
      <c r="C99" s="187" t="s">
        <v>157</v>
      </c>
      <c r="D99" s="187" t="s">
        <v>123</v>
      </c>
      <c r="E99" s="188" t="s">
        <v>158</v>
      </c>
      <c r="F99" s="189" t="s">
        <v>159</v>
      </c>
      <c r="G99" s="190" t="s">
        <v>126</v>
      </c>
      <c r="H99" s="191">
        <v>22.314</v>
      </c>
      <c r="I99" s="192"/>
      <c r="J99" s="193">
        <f>ROUND(I99*H99,2)</f>
        <v>0</v>
      </c>
      <c r="K99" s="189" t="s">
        <v>127</v>
      </c>
      <c r="L99" s="60"/>
      <c r="M99" s="194" t="s">
        <v>21</v>
      </c>
      <c r="N99" s="195" t="s">
        <v>44</v>
      </c>
      <c r="O99" s="41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AR99" s="23" t="s">
        <v>128</v>
      </c>
      <c r="AT99" s="23" t="s">
        <v>123</v>
      </c>
      <c r="AU99" s="23" t="s">
        <v>85</v>
      </c>
      <c r="AY99" s="23" t="s">
        <v>121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23" t="s">
        <v>78</v>
      </c>
      <c r="BK99" s="198">
        <f>ROUND(I99*H99,2)</f>
        <v>0</v>
      </c>
      <c r="BL99" s="23" t="s">
        <v>128</v>
      </c>
      <c r="BM99" s="23" t="s">
        <v>160</v>
      </c>
    </row>
    <row r="100" spans="2:65" s="12" customFormat="1" ht="13.5">
      <c r="B100" s="211"/>
      <c r="C100" s="212"/>
      <c r="D100" s="213" t="s">
        <v>130</v>
      </c>
      <c r="E100" s="214" t="s">
        <v>21</v>
      </c>
      <c r="F100" s="215" t="s">
        <v>136</v>
      </c>
      <c r="G100" s="212"/>
      <c r="H100" s="216" t="s">
        <v>21</v>
      </c>
      <c r="I100" s="217"/>
      <c r="J100" s="212"/>
      <c r="K100" s="212"/>
      <c r="L100" s="218"/>
      <c r="M100" s="219"/>
      <c r="N100" s="220"/>
      <c r="O100" s="220"/>
      <c r="P100" s="220"/>
      <c r="Q100" s="220"/>
      <c r="R100" s="220"/>
      <c r="S100" s="220"/>
      <c r="T100" s="221"/>
      <c r="AT100" s="222" t="s">
        <v>130</v>
      </c>
      <c r="AU100" s="222" t="s">
        <v>85</v>
      </c>
      <c r="AV100" s="12" t="s">
        <v>78</v>
      </c>
      <c r="AW100" s="12" t="s">
        <v>36</v>
      </c>
      <c r="AX100" s="12" t="s">
        <v>73</v>
      </c>
      <c r="AY100" s="222" t="s">
        <v>121</v>
      </c>
    </row>
    <row r="101" spans="2:65" s="11" customFormat="1" ht="13.5">
      <c r="B101" s="199"/>
      <c r="C101" s="200"/>
      <c r="D101" s="213" t="s">
        <v>130</v>
      </c>
      <c r="E101" s="223" t="s">
        <v>21</v>
      </c>
      <c r="F101" s="224" t="s">
        <v>161</v>
      </c>
      <c r="G101" s="200"/>
      <c r="H101" s="225">
        <v>0.80700000000000005</v>
      </c>
      <c r="I101" s="205"/>
      <c r="J101" s="200"/>
      <c r="K101" s="200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130</v>
      </c>
      <c r="AU101" s="210" t="s">
        <v>85</v>
      </c>
      <c r="AV101" s="11" t="s">
        <v>85</v>
      </c>
      <c r="AW101" s="11" t="s">
        <v>36</v>
      </c>
      <c r="AX101" s="11" t="s">
        <v>73</v>
      </c>
      <c r="AY101" s="210" t="s">
        <v>121</v>
      </c>
    </row>
    <row r="102" spans="2:65" s="12" customFormat="1" ht="13.5">
      <c r="B102" s="211"/>
      <c r="C102" s="212"/>
      <c r="D102" s="213" t="s">
        <v>130</v>
      </c>
      <c r="E102" s="214" t="s">
        <v>21</v>
      </c>
      <c r="F102" s="215" t="s">
        <v>162</v>
      </c>
      <c r="G102" s="212"/>
      <c r="H102" s="216" t="s">
        <v>21</v>
      </c>
      <c r="I102" s="217"/>
      <c r="J102" s="212"/>
      <c r="K102" s="212"/>
      <c r="L102" s="218"/>
      <c r="M102" s="219"/>
      <c r="N102" s="220"/>
      <c r="O102" s="220"/>
      <c r="P102" s="220"/>
      <c r="Q102" s="220"/>
      <c r="R102" s="220"/>
      <c r="S102" s="220"/>
      <c r="T102" s="221"/>
      <c r="AT102" s="222" t="s">
        <v>130</v>
      </c>
      <c r="AU102" s="222" t="s">
        <v>85</v>
      </c>
      <c r="AV102" s="12" t="s">
        <v>78</v>
      </c>
      <c r="AW102" s="12" t="s">
        <v>36</v>
      </c>
      <c r="AX102" s="12" t="s">
        <v>73</v>
      </c>
      <c r="AY102" s="222" t="s">
        <v>121</v>
      </c>
    </row>
    <row r="103" spans="2:65" s="11" customFormat="1" ht="13.5">
      <c r="B103" s="199"/>
      <c r="C103" s="200"/>
      <c r="D103" s="213" t="s">
        <v>130</v>
      </c>
      <c r="E103" s="223" t="s">
        <v>21</v>
      </c>
      <c r="F103" s="224" t="s">
        <v>163</v>
      </c>
      <c r="G103" s="200"/>
      <c r="H103" s="225">
        <v>13.776999999999999</v>
      </c>
      <c r="I103" s="205"/>
      <c r="J103" s="200"/>
      <c r="K103" s="200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130</v>
      </c>
      <c r="AU103" s="210" t="s">
        <v>85</v>
      </c>
      <c r="AV103" s="11" t="s">
        <v>85</v>
      </c>
      <c r="AW103" s="11" t="s">
        <v>36</v>
      </c>
      <c r="AX103" s="11" t="s">
        <v>73</v>
      </c>
      <c r="AY103" s="210" t="s">
        <v>121</v>
      </c>
    </row>
    <row r="104" spans="2:65" s="12" customFormat="1" ht="13.5">
      <c r="B104" s="211"/>
      <c r="C104" s="212"/>
      <c r="D104" s="213" t="s">
        <v>130</v>
      </c>
      <c r="E104" s="214" t="s">
        <v>21</v>
      </c>
      <c r="F104" s="215" t="s">
        <v>164</v>
      </c>
      <c r="G104" s="212"/>
      <c r="H104" s="216" t="s">
        <v>21</v>
      </c>
      <c r="I104" s="217"/>
      <c r="J104" s="212"/>
      <c r="K104" s="212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130</v>
      </c>
      <c r="AU104" s="222" t="s">
        <v>85</v>
      </c>
      <c r="AV104" s="12" t="s">
        <v>78</v>
      </c>
      <c r="AW104" s="12" t="s">
        <v>36</v>
      </c>
      <c r="AX104" s="12" t="s">
        <v>73</v>
      </c>
      <c r="AY104" s="222" t="s">
        <v>121</v>
      </c>
    </row>
    <row r="105" spans="2:65" s="11" customFormat="1" ht="13.5">
      <c r="B105" s="199"/>
      <c r="C105" s="200"/>
      <c r="D105" s="213" t="s">
        <v>130</v>
      </c>
      <c r="E105" s="223" t="s">
        <v>21</v>
      </c>
      <c r="F105" s="224" t="s">
        <v>165</v>
      </c>
      <c r="G105" s="200"/>
      <c r="H105" s="225">
        <v>7.73</v>
      </c>
      <c r="I105" s="205"/>
      <c r="J105" s="200"/>
      <c r="K105" s="200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130</v>
      </c>
      <c r="AU105" s="210" t="s">
        <v>85</v>
      </c>
      <c r="AV105" s="11" t="s">
        <v>85</v>
      </c>
      <c r="AW105" s="11" t="s">
        <v>36</v>
      </c>
      <c r="AX105" s="11" t="s">
        <v>73</v>
      </c>
      <c r="AY105" s="210" t="s">
        <v>121</v>
      </c>
    </row>
    <row r="106" spans="2:65" s="13" customFormat="1" ht="13.5">
      <c r="B106" s="226"/>
      <c r="C106" s="227"/>
      <c r="D106" s="201" t="s">
        <v>130</v>
      </c>
      <c r="E106" s="228" t="s">
        <v>21</v>
      </c>
      <c r="F106" s="229" t="s">
        <v>140</v>
      </c>
      <c r="G106" s="227"/>
      <c r="H106" s="230">
        <v>22.314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AT106" s="236" t="s">
        <v>130</v>
      </c>
      <c r="AU106" s="236" t="s">
        <v>85</v>
      </c>
      <c r="AV106" s="13" t="s">
        <v>128</v>
      </c>
      <c r="AW106" s="13" t="s">
        <v>36</v>
      </c>
      <c r="AX106" s="13" t="s">
        <v>78</v>
      </c>
      <c r="AY106" s="236" t="s">
        <v>121</v>
      </c>
    </row>
    <row r="107" spans="2:65" s="1" customFormat="1" ht="31.5" customHeight="1">
      <c r="B107" s="40"/>
      <c r="C107" s="187" t="s">
        <v>166</v>
      </c>
      <c r="D107" s="187" t="s">
        <v>123</v>
      </c>
      <c r="E107" s="188" t="s">
        <v>167</v>
      </c>
      <c r="F107" s="189" t="s">
        <v>168</v>
      </c>
      <c r="G107" s="190" t="s">
        <v>126</v>
      </c>
      <c r="H107" s="191">
        <v>0.4</v>
      </c>
      <c r="I107" s="192"/>
      <c r="J107" s="193">
        <f>ROUND(I107*H107,2)</f>
        <v>0</v>
      </c>
      <c r="K107" s="189" t="s">
        <v>127</v>
      </c>
      <c r="L107" s="60"/>
      <c r="M107" s="194" t="s">
        <v>21</v>
      </c>
      <c r="N107" s="195" t="s">
        <v>44</v>
      </c>
      <c r="O107" s="41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AR107" s="23" t="s">
        <v>128</v>
      </c>
      <c r="AT107" s="23" t="s">
        <v>123</v>
      </c>
      <c r="AU107" s="23" t="s">
        <v>85</v>
      </c>
      <c r="AY107" s="23" t="s">
        <v>121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23" t="s">
        <v>78</v>
      </c>
      <c r="BK107" s="198">
        <f>ROUND(I107*H107,2)</f>
        <v>0</v>
      </c>
      <c r="BL107" s="23" t="s">
        <v>128</v>
      </c>
      <c r="BM107" s="23" t="s">
        <v>169</v>
      </c>
    </row>
    <row r="108" spans="2:65" s="11" customFormat="1" ht="13.5">
      <c r="B108" s="199"/>
      <c r="C108" s="200"/>
      <c r="D108" s="201" t="s">
        <v>130</v>
      </c>
      <c r="E108" s="202" t="s">
        <v>21</v>
      </c>
      <c r="F108" s="203" t="s">
        <v>170</v>
      </c>
      <c r="G108" s="200"/>
      <c r="H108" s="204">
        <v>0.4</v>
      </c>
      <c r="I108" s="205"/>
      <c r="J108" s="200"/>
      <c r="K108" s="200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130</v>
      </c>
      <c r="AU108" s="210" t="s">
        <v>85</v>
      </c>
      <c r="AV108" s="11" t="s">
        <v>85</v>
      </c>
      <c r="AW108" s="11" t="s">
        <v>36</v>
      </c>
      <c r="AX108" s="11" t="s">
        <v>78</v>
      </c>
      <c r="AY108" s="210" t="s">
        <v>121</v>
      </c>
    </row>
    <row r="109" spans="2:65" s="1" customFormat="1" ht="44.25" customHeight="1">
      <c r="B109" s="40"/>
      <c r="C109" s="187" t="s">
        <v>153</v>
      </c>
      <c r="D109" s="187" t="s">
        <v>123</v>
      </c>
      <c r="E109" s="188" t="s">
        <v>171</v>
      </c>
      <c r="F109" s="189" t="s">
        <v>172</v>
      </c>
      <c r="G109" s="190" t="s">
        <v>126</v>
      </c>
      <c r="H109" s="191">
        <v>9.2100000000000009</v>
      </c>
      <c r="I109" s="192"/>
      <c r="J109" s="193">
        <f>ROUND(I109*H109,2)</f>
        <v>0</v>
      </c>
      <c r="K109" s="189" t="s">
        <v>127</v>
      </c>
      <c r="L109" s="60"/>
      <c r="M109" s="194" t="s">
        <v>21</v>
      </c>
      <c r="N109" s="195" t="s">
        <v>44</v>
      </c>
      <c r="O109" s="41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AR109" s="23" t="s">
        <v>128</v>
      </c>
      <c r="AT109" s="23" t="s">
        <v>123</v>
      </c>
      <c r="AU109" s="23" t="s">
        <v>85</v>
      </c>
      <c r="AY109" s="23" t="s">
        <v>121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23" t="s">
        <v>78</v>
      </c>
      <c r="BK109" s="198">
        <f>ROUND(I109*H109,2)</f>
        <v>0</v>
      </c>
      <c r="BL109" s="23" t="s">
        <v>128</v>
      </c>
      <c r="BM109" s="23" t="s">
        <v>173</v>
      </c>
    </row>
    <row r="110" spans="2:65" s="12" customFormat="1" ht="13.5">
      <c r="B110" s="211"/>
      <c r="C110" s="212"/>
      <c r="D110" s="213" t="s">
        <v>130</v>
      </c>
      <c r="E110" s="214" t="s">
        <v>21</v>
      </c>
      <c r="F110" s="215" t="s">
        <v>174</v>
      </c>
      <c r="G110" s="212"/>
      <c r="H110" s="216" t="s">
        <v>21</v>
      </c>
      <c r="I110" s="217"/>
      <c r="J110" s="212"/>
      <c r="K110" s="212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130</v>
      </c>
      <c r="AU110" s="222" t="s">
        <v>85</v>
      </c>
      <c r="AV110" s="12" t="s">
        <v>78</v>
      </c>
      <c r="AW110" s="12" t="s">
        <v>36</v>
      </c>
      <c r="AX110" s="12" t="s">
        <v>73</v>
      </c>
      <c r="AY110" s="222" t="s">
        <v>121</v>
      </c>
    </row>
    <row r="111" spans="2:65" s="11" customFormat="1" ht="13.5">
      <c r="B111" s="199"/>
      <c r="C111" s="200"/>
      <c r="D111" s="201" t="s">
        <v>130</v>
      </c>
      <c r="E111" s="202" t="s">
        <v>21</v>
      </c>
      <c r="F111" s="203" t="s">
        <v>175</v>
      </c>
      <c r="G111" s="200"/>
      <c r="H111" s="204">
        <v>9.2100000000000009</v>
      </c>
      <c r="I111" s="205"/>
      <c r="J111" s="200"/>
      <c r="K111" s="200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130</v>
      </c>
      <c r="AU111" s="210" t="s">
        <v>85</v>
      </c>
      <c r="AV111" s="11" t="s">
        <v>85</v>
      </c>
      <c r="AW111" s="11" t="s">
        <v>36</v>
      </c>
      <c r="AX111" s="11" t="s">
        <v>78</v>
      </c>
      <c r="AY111" s="210" t="s">
        <v>121</v>
      </c>
    </row>
    <row r="112" spans="2:65" s="1" customFormat="1" ht="22.5" customHeight="1">
      <c r="B112" s="40"/>
      <c r="C112" s="187" t="s">
        <v>176</v>
      </c>
      <c r="D112" s="187" t="s">
        <v>123</v>
      </c>
      <c r="E112" s="188" t="s">
        <v>177</v>
      </c>
      <c r="F112" s="189" t="s">
        <v>178</v>
      </c>
      <c r="G112" s="190" t="s">
        <v>126</v>
      </c>
      <c r="H112" s="191">
        <v>31.923999999999999</v>
      </c>
      <c r="I112" s="192"/>
      <c r="J112" s="193">
        <f>ROUND(I112*H112,2)</f>
        <v>0</v>
      </c>
      <c r="K112" s="189" t="s">
        <v>127</v>
      </c>
      <c r="L112" s="60"/>
      <c r="M112" s="194" t="s">
        <v>21</v>
      </c>
      <c r="N112" s="195" t="s">
        <v>44</v>
      </c>
      <c r="O112" s="41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AR112" s="23" t="s">
        <v>128</v>
      </c>
      <c r="AT112" s="23" t="s">
        <v>123</v>
      </c>
      <c r="AU112" s="23" t="s">
        <v>85</v>
      </c>
      <c r="AY112" s="23" t="s">
        <v>121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23" t="s">
        <v>78</v>
      </c>
      <c r="BK112" s="198">
        <f>ROUND(I112*H112,2)</f>
        <v>0</v>
      </c>
      <c r="BL112" s="23" t="s">
        <v>128</v>
      </c>
      <c r="BM112" s="23" t="s">
        <v>179</v>
      </c>
    </row>
    <row r="113" spans="2:65" s="11" customFormat="1" ht="13.5">
      <c r="B113" s="199"/>
      <c r="C113" s="200"/>
      <c r="D113" s="201" t="s">
        <v>130</v>
      </c>
      <c r="E113" s="202" t="s">
        <v>21</v>
      </c>
      <c r="F113" s="203" t="s">
        <v>180</v>
      </c>
      <c r="G113" s="200"/>
      <c r="H113" s="204">
        <v>31.923999999999999</v>
      </c>
      <c r="I113" s="205"/>
      <c r="J113" s="200"/>
      <c r="K113" s="200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130</v>
      </c>
      <c r="AU113" s="210" t="s">
        <v>85</v>
      </c>
      <c r="AV113" s="11" t="s">
        <v>85</v>
      </c>
      <c r="AW113" s="11" t="s">
        <v>36</v>
      </c>
      <c r="AX113" s="11" t="s">
        <v>78</v>
      </c>
      <c r="AY113" s="210" t="s">
        <v>121</v>
      </c>
    </row>
    <row r="114" spans="2:65" s="1" customFormat="1" ht="31.5" customHeight="1">
      <c r="B114" s="40"/>
      <c r="C114" s="187" t="s">
        <v>181</v>
      </c>
      <c r="D114" s="187" t="s">
        <v>123</v>
      </c>
      <c r="E114" s="188" t="s">
        <v>182</v>
      </c>
      <c r="F114" s="189" t="s">
        <v>183</v>
      </c>
      <c r="G114" s="190" t="s">
        <v>126</v>
      </c>
      <c r="H114" s="191">
        <v>31.923999999999999</v>
      </c>
      <c r="I114" s="192"/>
      <c r="J114" s="193">
        <f>ROUND(I114*H114,2)</f>
        <v>0</v>
      </c>
      <c r="K114" s="189" t="s">
        <v>127</v>
      </c>
      <c r="L114" s="60"/>
      <c r="M114" s="194" t="s">
        <v>21</v>
      </c>
      <c r="N114" s="195" t="s">
        <v>44</v>
      </c>
      <c r="O114" s="41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AR114" s="23" t="s">
        <v>128</v>
      </c>
      <c r="AT114" s="23" t="s">
        <v>123</v>
      </c>
      <c r="AU114" s="23" t="s">
        <v>85</v>
      </c>
      <c r="AY114" s="23" t="s">
        <v>121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23" t="s">
        <v>78</v>
      </c>
      <c r="BK114" s="198">
        <f>ROUND(I114*H114,2)</f>
        <v>0</v>
      </c>
      <c r="BL114" s="23" t="s">
        <v>128</v>
      </c>
      <c r="BM114" s="23" t="s">
        <v>184</v>
      </c>
    </row>
    <row r="115" spans="2:65" s="11" customFormat="1" ht="13.5">
      <c r="B115" s="199"/>
      <c r="C115" s="200"/>
      <c r="D115" s="201" t="s">
        <v>130</v>
      </c>
      <c r="E115" s="202" t="s">
        <v>21</v>
      </c>
      <c r="F115" s="203" t="s">
        <v>180</v>
      </c>
      <c r="G115" s="200"/>
      <c r="H115" s="204">
        <v>31.923999999999999</v>
      </c>
      <c r="I115" s="205"/>
      <c r="J115" s="200"/>
      <c r="K115" s="200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130</v>
      </c>
      <c r="AU115" s="210" t="s">
        <v>85</v>
      </c>
      <c r="AV115" s="11" t="s">
        <v>85</v>
      </c>
      <c r="AW115" s="11" t="s">
        <v>36</v>
      </c>
      <c r="AX115" s="11" t="s">
        <v>78</v>
      </c>
      <c r="AY115" s="210" t="s">
        <v>121</v>
      </c>
    </row>
    <row r="116" spans="2:65" s="1" customFormat="1" ht="44.25" customHeight="1">
      <c r="B116" s="40"/>
      <c r="C116" s="187" t="s">
        <v>185</v>
      </c>
      <c r="D116" s="187" t="s">
        <v>123</v>
      </c>
      <c r="E116" s="188" t="s">
        <v>186</v>
      </c>
      <c r="F116" s="189" t="s">
        <v>187</v>
      </c>
      <c r="G116" s="190" t="s">
        <v>126</v>
      </c>
      <c r="H116" s="191">
        <v>31.923999999999999</v>
      </c>
      <c r="I116" s="192"/>
      <c r="J116" s="193">
        <f>ROUND(I116*H116,2)</f>
        <v>0</v>
      </c>
      <c r="K116" s="189" t="s">
        <v>127</v>
      </c>
      <c r="L116" s="60"/>
      <c r="M116" s="194" t="s">
        <v>21</v>
      </c>
      <c r="N116" s="195" t="s">
        <v>44</v>
      </c>
      <c r="O116" s="41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AR116" s="23" t="s">
        <v>128</v>
      </c>
      <c r="AT116" s="23" t="s">
        <v>123</v>
      </c>
      <c r="AU116" s="23" t="s">
        <v>85</v>
      </c>
      <c r="AY116" s="23" t="s">
        <v>121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23" t="s">
        <v>78</v>
      </c>
      <c r="BK116" s="198">
        <f>ROUND(I116*H116,2)</f>
        <v>0</v>
      </c>
      <c r="BL116" s="23" t="s">
        <v>128</v>
      </c>
      <c r="BM116" s="23" t="s">
        <v>188</v>
      </c>
    </row>
    <row r="117" spans="2:65" s="11" customFormat="1" ht="13.5">
      <c r="B117" s="199"/>
      <c r="C117" s="200"/>
      <c r="D117" s="201" t="s">
        <v>130</v>
      </c>
      <c r="E117" s="202" t="s">
        <v>21</v>
      </c>
      <c r="F117" s="203" t="s">
        <v>180</v>
      </c>
      <c r="G117" s="200"/>
      <c r="H117" s="204">
        <v>31.923999999999999</v>
      </c>
      <c r="I117" s="205"/>
      <c r="J117" s="200"/>
      <c r="K117" s="200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130</v>
      </c>
      <c r="AU117" s="210" t="s">
        <v>85</v>
      </c>
      <c r="AV117" s="11" t="s">
        <v>85</v>
      </c>
      <c r="AW117" s="11" t="s">
        <v>36</v>
      </c>
      <c r="AX117" s="11" t="s">
        <v>78</v>
      </c>
      <c r="AY117" s="210" t="s">
        <v>121</v>
      </c>
    </row>
    <row r="118" spans="2:65" s="1" customFormat="1" ht="44.25" customHeight="1">
      <c r="B118" s="40"/>
      <c r="C118" s="187" t="s">
        <v>189</v>
      </c>
      <c r="D118" s="187" t="s">
        <v>123</v>
      </c>
      <c r="E118" s="188" t="s">
        <v>190</v>
      </c>
      <c r="F118" s="189" t="s">
        <v>191</v>
      </c>
      <c r="G118" s="190" t="s">
        <v>126</v>
      </c>
      <c r="H118" s="191">
        <v>319.24</v>
      </c>
      <c r="I118" s="192"/>
      <c r="J118" s="193">
        <f>ROUND(I118*H118,2)</f>
        <v>0</v>
      </c>
      <c r="K118" s="189" t="s">
        <v>127</v>
      </c>
      <c r="L118" s="60"/>
      <c r="M118" s="194" t="s">
        <v>21</v>
      </c>
      <c r="N118" s="195" t="s">
        <v>44</v>
      </c>
      <c r="O118" s="41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AR118" s="23" t="s">
        <v>128</v>
      </c>
      <c r="AT118" s="23" t="s">
        <v>123</v>
      </c>
      <c r="AU118" s="23" t="s">
        <v>85</v>
      </c>
      <c r="AY118" s="23" t="s">
        <v>121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23" t="s">
        <v>78</v>
      </c>
      <c r="BK118" s="198">
        <f>ROUND(I118*H118,2)</f>
        <v>0</v>
      </c>
      <c r="BL118" s="23" t="s">
        <v>128</v>
      </c>
      <c r="BM118" s="23" t="s">
        <v>192</v>
      </c>
    </row>
    <row r="119" spans="2:65" s="11" customFormat="1" ht="13.5">
      <c r="B119" s="199"/>
      <c r="C119" s="200"/>
      <c r="D119" s="213" t="s">
        <v>130</v>
      </c>
      <c r="E119" s="223" t="s">
        <v>21</v>
      </c>
      <c r="F119" s="224" t="s">
        <v>180</v>
      </c>
      <c r="G119" s="200"/>
      <c r="H119" s="225">
        <v>31.923999999999999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130</v>
      </c>
      <c r="AU119" s="210" t="s">
        <v>85</v>
      </c>
      <c r="AV119" s="11" t="s">
        <v>85</v>
      </c>
      <c r="AW119" s="11" t="s">
        <v>36</v>
      </c>
      <c r="AX119" s="11" t="s">
        <v>78</v>
      </c>
      <c r="AY119" s="210" t="s">
        <v>121</v>
      </c>
    </row>
    <row r="120" spans="2:65" s="11" customFormat="1" ht="13.5">
      <c r="B120" s="199"/>
      <c r="C120" s="200"/>
      <c r="D120" s="201" t="s">
        <v>130</v>
      </c>
      <c r="E120" s="200"/>
      <c r="F120" s="203" t="s">
        <v>193</v>
      </c>
      <c r="G120" s="200"/>
      <c r="H120" s="204">
        <v>319.24</v>
      </c>
      <c r="I120" s="205"/>
      <c r="J120" s="200"/>
      <c r="K120" s="200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130</v>
      </c>
      <c r="AU120" s="210" t="s">
        <v>85</v>
      </c>
      <c r="AV120" s="11" t="s">
        <v>85</v>
      </c>
      <c r="AW120" s="11" t="s">
        <v>6</v>
      </c>
      <c r="AX120" s="11" t="s">
        <v>78</v>
      </c>
      <c r="AY120" s="210" t="s">
        <v>121</v>
      </c>
    </row>
    <row r="121" spans="2:65" s="1" customFormat="1" ht="22.5" customHeight="1">
      <c r="B121" s="40"/>
      <c r="C121" s="187" t="s">
        <v>194</v>
      </c>
      <c r="D121" s="187" t="s">
        <v>123</v>
      </c>
      <c r="E121" s="188" t="s">
        <v>195</v>
      </c>
      <c r="F121" s="189" t="s">
        <v>196</v>
      </c>
      <c r="G121" s="190" t="s">
        <v>126</v>
      </c>
      <c r="H121" s="191">
        <v>31.923999999999999</v>
      </c>
      <c r="I121" s="192"/>
      <c r="J121" s="193">
        <f>ROUND(I121*H121,2)</f>
        <v>0</v>
      </c>
      <c r="K121" s="189" t="s">
        <v>127</v>
      </c>
      <c r="L121" s="60"/>
      <c r="M121" s="194" t="s">
        <v>21</v>
      </c>
      <c r="N121" s="195" t="s">
        <v>44</v>
      </c>
      <c r="O121" s="41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AR121" s="23" t="s">
        <v>128</v>
      </c>
      <c r="AT121" s="23" t="s">
        <v>123</v>
      </c>
      <c r="AU121" s="23" t="s">
        <v>85</v>
      </c>
      <c r="AY121" s="23" t="s">
        <v>121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3" t="s">
        <v>78</v>
      </c>
      <c r="BK121" s="198">
        <f>ROUND(I121*H121,2)</f>
        <v>0</v>
      </c>
      <c r="BL121" s="23" t="s">
        <v>128</v>
      </c>
      <c r="BM121" s="23" t="s">
        <v>197</v>
      </c>
    </row>
    <row r="122" spans="2:65" s="11" customFormat="1" ht="13.5">
      <c r="B122" s="199"/>
      <c r="C122" s="200"/>
      <c r="D122" s="201" t="s">
        <v>130</v>
      </c>
      <c r="E122" s="202" t="s">
        <v>21</v>
      </c>
      <c r="F122" s="203" t="s">
        <v>180</v>
      </c>
      <c r="G122" s="200"/>
      <c r="H122" s="204">
        <v>31.923999999999999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130</v>
      </c>
      <c r="AU122" s="210" t="s">
        <v>85</v>
      </c>
      <c r="AV122" s="11" t="s">
        <v>85</v>
      </c>
      <c r="AW122" s="11" t="s">
        <v>36</v>
      </c>
      <c r="AX122" s="11" t="s">
        <v>78</v>
      </c>
      <c r="AY122" s="210" t="s">
        <v>121</v>
      </c>
    </row>
    <row r="123" spans="2:65" s="1" customFormat="1" ht="22.5" customHeight="1">
      <c r="B123" s="40"/>
      <c r="C123" s="187" t="s">
        <v>198</v>
      </c>
      <c r="D123" s="187" t="s">
        <v>123</v>
      </c>
      <c r="E123" s="188" t="s">
        <v>199</v>
      </c>
      <c r="F123" s="189" t="s">
        <v>200</v>
      </c>
      <c r="G123" s="190" t="s">
        <v>201</v>
      </c>
      <c r="H123" s="191">
        <v>47.886000000000003</v>
      </c>
      <c r="I123" s="192"/>
      <c r="J123" s="193">
        <f>ROUND(I123*H123,2)</f>
        <v>0</v>
      </c>
      <c r="K123" s="189" t="s">
        <v>127</v>
      </c>
      <c r="L123" s="60"/>
      <c r="M123" s="194" t="s">
        <v>21</v>
      </c>
      <c r="N123" s="195" t="s">
        <v>44</v>
      </c>
      <c r="O123" s="4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AR123" s="23" t="s">
        <v>128</v>
      </c>
      <c r="AT123" s="23" t="s">
        <v>123</v>
      </c>
      <c r="AU123" s="23" t="s">
        <v>85</v>
      </c>
      <c r="AY123" s="23" t="s">
        <v>121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23" t="s">
        <v>78</v>
      </c>
      <c r="BK123" s="198">
        <f>ROUND(I123*H123,2)</f>
        <v>0</v>
      </c>
      <c r="BL123" s="23" t="s">
        <v>128</v>
      </c>
      <c r="BM123" s="23" t="s">
        <v>202</v>
      </c>
    </row>
    <row r="124" spans="2:65" s="11" customFormat="1" ht="13.5">
      <c r="B124" s="199"/>
      <c r="C124" s="200"/>
      <c r="D124" s="213" t="s">
        <v>130</v>
      </c>
      <c r="E124" s="223" t="s">
        <v>21</v>
      </c>
      <c r="F124" s="224" t="s">
        <v>203</v>
      </c>
      <c r="G124" s="200"/>
      <c r="H124" s="225">
        <v>47.886000000000003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130</v>
      </c>
      <c r="AU124" s="210" t="s">
        <v>85</v>
      </c>
      <c r="AV124" s="11" t="s">
        <v>85</v>
      </c>
      <c r="AW124" s="11" t="s">
        <v>36</v>
      </c>
      <c r="AX124" s="11" t="s">
        <v>78</v>
      </c>
      <c r="AY124" s="210" t="s">
        <v>121</v>
      </c>
    </row>
    <row r="125" spans="2:65" s="10" customFormat="1" ht="29.85" customHeight="1">
      <c r="B125" s="170"/>
      <c r="C125" s="171"/>
      <c r="D125" s="184" t="s">
        <v>72</v>
      </c>
      <c r="E125" s="185" t="s">
        <v>85</v>
      </c>
      <c r="F125" s="185" t="s">
        <v>204</v>
      </c>
      <c r="G125" s="171"/>
      <c r="H125" s="171"/>
      <c r="I125" s="174"/>
      <c r="J125" s="186">
        <f>BK125</f>
        <v>0</v>
      </c>
      <c r="K125" s="171"/>
      <c r="L125" s="176"/>
      <c r="M125" s="177"/>
      <c r="N125" s="178"/>
      <c r="O125" s="178"/>
      <c r="P125" s="179">
        <f>SUM(P126:P148)</f>
        <v>0</v>
      </c>
      <c r="Q125" s="178"/>
      <c r="R125" s="179">
        <f>SUM(R126:R148)</f>
        <v>47.261328849999998</v>
      </c>
      <c r="S125" s="178"/>
      <c r="T125" s="180">
        <f>SUM(T126:T148)</f>
        <v>0</v>
      </c>
      <c r="AR125" s="181" t="s">
        <v>78</v>
      </c>
      <c r="AT125" s="182" t="s">
        <v>72</v>
      </c>
      <c r="AU125" s="182" t="s">
        <v>78</v>
      </c>
      <c r="AY125" s="181" t="s">
        <v>121</v>
      </c>
      <c r="BK125" s="183">
        <f>SUM(BK126:BK148)</f>
        <v>0</v>
      </c>
    </row>
    <row r="126" spans="2:65" s="1" customFormat="1" ht="44.25" customHeight="1">
      <c r="B126" s="40"/>
      <c r="C126" s="187" t="s">
        <v>205</v>
      </c>
      <c r="D126" s="187" t="s">
        <v>123</v>
      </c>
      <c r="E126" s="188" t="s">
        <v>206</v>
      </c>
      <c r="F126" s="189" t="s">
        <v>207</v>
      </c>
      <c r="G126" s="190" t="s">
        <v>208</v>
      </c>
      <c r="H126" s="191">
        <v>30.699000000000002</v>
      </c>
      <c r="I126" s="192"/>
      <c r="J126" s="193">
        <f>ROUND(I126*H126,2)</f>
        <v>0</v>
      </c>
      <c r="K126" s="189" t="s">
        <v>127</v>
      </c>
      <c r="L126" s="60"/>
      <c r="M126" s="194" t="s">
        <v>21</v>
      </c>
      <c r="N126" s="195" t="s">
        <v>44</v>
      </c>
      <c r="O126" s="41"/>
      <c r="P126" s="196">
        <f>O126*H126</f>
        <v>0</v>
      </c>
      <c r="Q126" s="196">
        <v>0.23058000000000001</v>
      </c>
      <c r="R126" s="196">
        <f>Q126*H126</f>
        <v>7.0785754200000008</v>
      </c>
      <c r="S126" s="196">
        <v>0</v>
      </c>
      <c r="T126" s="197">
        <f>S126*H126</f>
        <v>0</v>
      </c>
      <c r="AR126" s="23" t="s">
        <v>128</v>
      </c>
      <c r="AT126" s="23" t="s">
        <v>123</v>
      </c>
      <c r="AU126" s="23" t="s">
        <v>85</v>
      </c>
      <c r="AY126" s="23" t="s">
        <v>121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23" t="s">
        <v>78</v>
      </c>
      <c r="BK126" s="198">
        <f>ROUND(I126*H126,2)</f>
        <v>0</v>
      </c>
      <c r="BL126" s="23" t="s">
        <v>128</v>
      </c>
      <c r="BM126" s="23" t="s">
        <v>209</v>
      </c>
    </row>
    <row r="127" spans="2:65" s="1" customFormat="1" ht="31.5" customHeight="1">
      <c r="B127" s="40"/>
      <c r="C127" s="187" t="s">
        <v>210</v>
      </c>
      <c r="D127" s="187" t="s">
        <v>123</v>
      </c>
      <c r="E127" s="188" t="s">
        <v>211</v>
      </c>
      <c r="F127" s="189" t="s">
        <v>212</v>
      </c>
      <c r="G127" s="190" t="s">
        <v>134</v>
      </c>
      <c r="H127" s="191">
        <v>79.36</v>
      </c>
      <c r="I127" s="192"/>
      <c r="J127" s="193">
        <f>ROUND(I127*H127,2)</f>
        <v>0</v>
      </c>
      <c r="K127" s="189" t="s">
        <v>127</v>
      </c>
      <c r="L127" s="60"/>
      <c r="M127" s="194" t="s">
        <v>21</v>
      </c>
      <c r="N127" s="195" t="s">
        <v>44</v>
      </c>
      <c r="O127" s="41"/>
      <c r="P127" s="196">
        <f>O127*H127</f>
        <v>0</v>
      </c>
      <c r="Q127" s="196">
        <v>1.3999999999999999E-4</v>
      </c>
      <c r="R127" s="196">
        <f>Q127*H127</f>
        <v>1.1110399999999999E-2</v>
      </c>
      <c r="S127" s="196">
        <v>0</v>
      </c>
      <c r="T127" s="197">
        <f>S127*H127</f>
        <v>0</v>
      </c>
      <c r="AR127" s="23" t="s">
        <v>128</v>
      </c>
      <c r="AT127" s="23" t="s">
        <v>123</v>
      </c>
      <c r="AU127" s="23" t="s">
        <v>85</v>
      </c>
      <c r="AY127" s="23" t="s">
        <v>121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23" t="s">
        <v>78</v>
      </c>
      <c r="BK127" s="198">
        <f>ROUND(I127*H127,2)</f>
        <v>0</v>
      </c>
      <c r="BL127" s="23" t="s">
        <v>128</v>
      </c>
      <c r="BM127" s="23" t="s">
        <v>213</v>
      </c>
    </row>
    <row r="128" spans="2:65" s="12" customFormat="1" ht="13.5">
      <c r="B128" s="211"/>
      <c r="C128" s="212"/>
      <c r="D128" s="213" t="s">
        <v>130</v>
      </c>
      <c r="E128" s="214" t="s">
        <v>21</v>
      </c>
      <c r="F128" s="215" t="s">
        <v>214</v>
      </c>
      <c r="G128" s="212"/>
      <c r="H128" s="216" t="s">
        <v>21</v>
      </c>
      <c r="I128" s="217"/>
      <c r="J128" s="212"/>
      <c r="K128" s="212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130</v>
      </c>
      <c r="AU128" s="222" t="s">
        <v>85</v>
      </c>
      <c r="AV128" s="12" t="s">
        <v>78</v>
      </c>
      <c r="AW128" s="12" t="s">
        <v>36</v>
      </c>
      <c r="AX128" s="12" t="s">
        <v>73</v>
      </c>
      <c r="AY128" s="222" t="s">
        <v>121</v>
      </c>
    </row>
    <row r="129" spans="2:65" s="11" customFormat="1" ht="13.5">
      <c r="B129" s="199"/>
      <c r="C129" s="200"/>
      <c r="D129" s="213" t="s">
        <v>130</v>
      </c>
      <c r="E129" s="223" t="s">
        <v>21</v>
      </c>
      <c r="F129" s="224" t="s">
        <v>215</v>
      </c>
      <c r="G129" s="200"/>
      <c r="H129" s="225">
        <v>58.328000000000003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130</v>
      </c>
      <c r="AU129" s="210" t="s">
        <v>85</v>
      </c>
      <c r="AV129" s="11" t="s">
        <v>85</v>
      </c>
      <c r="AW129" s="11" t="s">
        <v>36</v>
      </c>
      <c r="AX129" s="11" t="s">
        <v>73</v>
      </c>
      <c r="AY129" s="210" t="s">
        <v>121</v>
      </c>
    </row>
    <row r="130" spans="2:65" s="12" customFormat="1" ht="13.5">
      <c r="B130" s="211"/>
      <c r="C130" s="212"/>
      <c r="D130" s="213" t="s">
        <v>130</v>
      </c>
      <c r="E130" s="214" t="s">
        <v>21</v>
      </c>
      <c r="F130" s="215" t="s">
        <v>136</v>
      </c>
      <c r="G130" s="212"/>
      <c r="H130" s="216" t="s">
        <v>21</v>
      </c>
      <c r="I130" s="217"/>
      <c r="J130" s="212"/>
      <c r="K130" s="212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130</v>
      </c>
      <c r="AU130" s="222" t="s">
        <v>85</v>
      </c>
      <c r="AV130" s="12" t="s">
        <v>78</v>
      </c>
      <c r="AW130" s="12" t="s">
        <v>36</v>
      </c>
      <c r="AX130" s="12" t="s">
        <v>73</v>
      </c>
      <c r="AY130" s="222" t="s">
        <v>121</v>
      </c>
    </row>
    <row r="131" spans="2:65" s="11" customFormat="1" ht="13.5">
      <c r="B131" s="199"/>
      <c r="C131" s="200"/>
      <c r="D131" s="213" t="s">
        <v>130</v>
      </c>
      <c r="E131" s="223" t="s">
        <v>21</v>
      </c>
      <c r="F131" s="224" t="s">
        <v>137</v>
      </c>
      <c r="G131" s="200"/>
      <c r="H131" s="225">
        <v>16.135000000000002</v>
      </c>
      <c r="I131" s="205"/>
      <c r="J131" s="200"/>
      <c r="K131" s="200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130</v>
      </c>
      <c r="AU131" s="210" t="s">
        <v>85</v>
      </c>
      <c r="AV131" s="11" t="s">
        <v>85</v>
      </c>
      <c r="AW131" s="11" t="s">
        <v>36</v>
      </c>
      <c r="AX131" s="11" t="s">
        <v>73</v>
      </c>
      <c r="AY131" s="210" t="s">
        <v>121</v>
      </c>
    </row>
    <row r="132" spans="2:65" s="12" customFormat="1" ht="13.5">
      <c r="B132" s="211"/>
      <c r="C132" s="212"/>
      <c r="D132" s="213" t="s">
        <v>130</v>
      </c>
      <c r="E132" s="214" t="s">
        <v>21</v>
      </c>
      <c r="F132" s="215" t="s">
        <v>216</v>
      </c>
      <c r="G132" s="212"/>
      <c r="H132" s="216" t="s">
        <v>21</v>
      </c>
      <c r="I132" s="217"/>
      <c r="J132" s="212"/>
      <c r="K132" s="212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130</v>
      </c>
      <c r="AU132" s="222" t="s">
        <v>85</v>
      </c>
      <c r="AV132" s="12" t="s">
        <v>78</v>
      </c>
      <c r="AW132" s="12" t="s">
        <v>36</v>
      </c>
      <c r="AX132" s="12" t="s">
        <v>73</v>
      </c>
      <c r="AY132" s="222" t="s">
        <v>121</v>
      </c>
    </row>
    <row r="133" spans="2:65" s="11" customFormat="1" ht="13.5">
      <c r="B133" s="199"/>
      <c r="C133" s="200"/>
      <c r="D133" s="213" t="s">
        <v>130</v>
      </c>
      <c r="E133" s="223" t="s">
        <v>21</v>
      </c>
      <c r="F133" s="224" t="s">
        <v>217</v>
      </c>
      <c r="G133" s="200"/>
      <c r="H133" s="225">
        <v>4.8970000000000002</v>
      </c>
      <c r="I133" s="205"/>
      <c r="J133" s="200"/>
      <c r="K133" s="200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130</v>
      </c>
      <c r="AU133" s="210" t="s">
        <v>85</v>
      </c>
      <c r="AV133" s="11" t="s">
        <v>85</v>
      </c>
      <c r="AW133" s="11" t="s">
        <v>36</v>
      </c>
      <c r="AX133" s="11" t="s">
        <v>73</v>
      </c>
      <c r="AY133" s="210" t="s">
        <v>121</v>
      </c>
    </row>
    <row r="134" spans="2:65" s="13" customFormat="1" ht="13.5">
      <c r="B134" s="226"/>
      <c r="C134" s="227"/>
      <c r="D134" s="201" t="s">
        <v>130</v>
      </c>
      <c r="E134" s="228" t="s">
        <v>21</v>
      </c>
      <c r="F134" s="229" t="s">
        <v>140</v>
      </c>
      <c r="G134" s="227"/>
      <c r="H134" s="230">
        <v>79.36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130</v>
      </c>
      <c r="AU134" s="236" t="s">
        <v>85</v>
      </c>
      <c r="AV134" s="13" t="s">
        <v>128</v>
      </c>
      <c r="AW134" s="13" t="s">
        <v>36</v>
      </c>
      <c r="AX134" s="13" t="s">
        <v>78</v>
      </c>
      <c r="AY134" s="236" t="s">
        <v>121</v>
      </c>
    </row>
    <row r="135" spans="2:65" s="1" customFormat="1" ht="22.5" customHeight="1">
      <c r="B135" s="40"/>
      <c r="C135" s="237" t="s">
        <v>218</v>
      </c>
      <c r="D135" s="237" t="s">
        <v>149</v>
      </c>
      <c r="E135" s="238" t="s">
        <v>219</v>
      </c>
      <c r="F135" s="239" t="s">
        <v>220</v>
      </c>
      <c r="G135" s="240" t="s">
        <v>134</v>
      </c>
      <c r="H135" s="241">
        <v>91.263999999999996</v>
      </c>
      <c r="I135" s="242"/>
      <c r="J135" s="243">
        <f>ROUND(I135*H135,2)</f>
        <v>0</v>
      </c>
      <c r="K135" s="239" t="s">
        <v>127</v>
      </c>
      <c r="L135" s="244"/>
      <c r="M135" s="245" t="s">
        <v>21</v>
      </c>
      <c r="N135" s="246" t="s">
        <v>44</v>
      </c>
      <c r="O135" s="41"/>
      <c r="P135" s="196">
        <f>O135*H135</f>
        <v>0</v>
      </c>
      <c r="Q135" s="196">
        <v>1E-4</v>
      </c>
      <c r="R135" s="196">
        <f>Q135*H135</f>
        <v>9.1263999999999998E-3</v>
      </c>
      <c r="S135" s="196">
        <v>0</v>
      </c>
      <c r="T135" s="197">
        <f>S135*H135</f>
        <v>0</v>
      </c>
      <c r="AR135" s="23" t="s">
        <v>153</v>
      </c>
      <c r="AT135" s="23" t="s">
        <v>149</v>
      </c>
      <c r="AU135" s="23" t="s">
        <v>85</v>
      </c>
      <c r="AY135" s="23" t="s">
        <v>121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23" t="s">
        <v>78</v>
      </c>
      <c r="BK135" s="198">
        <f>ROUND(I135*H135,2)</f>
        <v>0</v>
      </c>
      <c r="BL135" s="23" t="s">
        <v>128</v>
      </c>
      <c r="BM135" s="23" t="s">
        <v>221</v>
      </c>
    </row>
    <row r="136" spans="2:65" s="11" customFormat="1" ht="13.5">
      <c r="B136" s="199"/>
      <c r="C136" s="200"/>
      <c r="D136" s="201" t="s">
        <v>130</v>
      </c>
      <c r="E136" s="200"/>
      <c r="F136" s="203" t="s">
        <v>222</v>
      </c>
      <c r="G136" s="200"/>
      <c r="H136" s="204">
        <v>91.263999999999996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130</v>
      </c>
      <c r="AU136" s="210" t="s">
        <v>85</v>
      </c>
      <c r="AV136" s="11" t="s">
        <v>85</v>
      </c>
      <c r="AW136" s="11" t="s">
        <v>6</v>
      </c>
      <c r="AX136" s="11" t="s">
        <v>78</v>
      </c>
      <c r="AY136" s="210" t="s">
        <v>121</v>
      </c>
    </row>
    <row r="137" spans="2:65" s="1" customFormat="1" ht="22.5" customHeight="1">
      <c r="B137" s="40"/>
      <c r="C137" s="187" t="s">
        <v>223</v>
      </c>
      <c r="D137" s="187" t="s">
        <v>123</v>
      </c>
      <c r="E137" s="188" t="s">
        <v>224</v>
      </c>
      <c r="F137" s="189" t="s">
        <v>225</v>
      </c>
      <c r="G137" s="190" t="s">
        <v>126</v>
      </c>
      <c r="H137" s="191">
        <v>7.3680000000000003</v>
      </c>
      <c r="I137" s="192"/>
      <c r="J137" s="193">
        <f>ROUND(I137*H137,2)</f>
        <v>0</v>
      </c>
      <c r="K137" s="189" t="s">
        <v>127</v>
      </c>
      <c r="L137" s="60"/>
      <c r="M137" s="194" t="s">
        <v>21</v>
      </c>
      <c r="N137" s="195" t="s">
        <v>44</v>
      </c>
      <c r="O137" s="41"/>
      <c r="P137" s="196">
        <f>O137*H137</f>
        <v>0</v>
      </c>
      <c r="Q137" s="196">
        <v>2.45329</v>
      </c>
      <c r="R137" s="196">
        <f>Q137*H137</f>
        <v>18.075840720000002</v>
      </c>
      <c r="S137" s="196">
        <v>0</v>
      </c>
      <c r="T137" s="197">
        <f>S137*H137</f>
        <v>0</v>
      </c>
      <c r="AR137" s="23" t="s">
        <v>128</v>
      </c>
      <c r="AT137" s="23" t="s">
        <v>123</v>
      </c>
      <c r="AU137" s="23" t="s">
        <v>85</v>
      </c>
      <c r="AY137" s="23" t="s">
        <v>121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23" t="s">
        <v>78</v>
      </c>
      <c r="BK137" s="198">
        <f>ROUND(I137*H137,2)</f>
        <v>0</v>
      </c>
      <c r="BL137" s="23" t="s">
        <v>128</v>
      </c>
      <c r="BM137" s="23" t="s">
        <v>226</v>
      </c>
    </row>
    <row r="138" spans="2:65" s="11" customFormat="1" ht="13.5">
      <c r="B138" s="199"/>
      <c r="C138" s="200"/>
      <c r="D138" s="201" t="s">
        <v>130</v>
      </c>
      <c r="E138" s="202" t="s">
        <v>21</v>
      </c>
      <c r="F138" s="203" t="s">
        <v>227</v>
      </c>
      <c r="G138" s="200"/>
      <c r="H138" s="204">
        <v>7.3680000000000003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130</v>
      </c>
      <c r="AU138" s="210" t="s">
        <v>85</v>
      </c>
      <c r="AV138" s="11" t="s">
        <v>85</v>
      </c>
      <c r="AW138" s="11" t="s">
        <v>36</v>
      </c>
      <c r="AX138" s="11" t="s">
        <v>78</v>
      </c>
      <c r="AY138" s="210" t="s">
        <v>121</v>
      </c>
    </row>
    <row r="139" spans="2:65" s="1" customFormat="1" ht="44.25" customHeight="1">
      <c r="B139" s="40"/>
      <c r="C139" s="187" t="s">
        <v>228</v>
      </c>
      <c r="D139" s="187" t="s">
        <v>123</v>
      </c>
      <c r="E139" s="188" t="s">
        <v>229</v>
      </c>
      <c r="F139" s="189" t="s">
        <v>230</v>
      </c>
      <c r="G139" s="190" t="s">
        <v>134</v>
      </c>
      <c r="H139" s="191">
        <v>11.85</v>
      </c>
      <c r="I139" s="192"/>
      <c r="J139" s="193">
        <f>ROUND(I139*H139,2)</f>
        <v>0</v>
      </c>
      <c r="K139" s="189" t="s">
        <v>127</v>
      </c>
      <c r="L139" s="60"/>
      <c r="M139" s="194" t="s">
        <v>21</v>
      </c>
      <c r="N139" s="195" t="s">
        <v>44</v>
      </c>
      <c r="O139" s="41"/>
      <c r="P139" s="196">
        <f>O139*H139</f>
        <v>0</v>
      </c>
      <c r="Q139" s="196">
        <v>1.0300000000000001E-3</v>
      </c>
      <c r="R139" s="196">
        <f>Q139*H139</f>
        <v>1.2205500000000001E-2</v>
      </c>
      <c r="S139" s="196">
        <v>0</v>
      </c>
      <c r="T139" s="197">
        <f>S139*H139</f>
        <v>0</v>
      </c>
      <c r="AR139" s="23" t="s">
        <v>128</v>
      </c>
      <c r="AT139" s="23" t="s">
        <v>123</v>
      </c>
      <c r="AU139" s="23" t="s">
        <v>85</v>
      </c>
      <c r="AY139" s="23" t="s">
        <v>121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23" t="s">
        <v>78</v>
      </c>
      <c r="BK139" s="198">
        <f>ROUND(I139*H139,2)</f>
        <v>0</v>
      </c>
      <c r="BL139" s="23" t="s">
        <v>128</v>
      </c>
      <c r="BM139" s="23" t="s">
        <v>231</v>
      </c>
    </row>
    <row r="140" spans="2:65" s="11" customFormat="1" ht="13.5">
      <c r="B140" s="199"/>
      <c r="C140" s="200"/>
      <c r="D140" s="201" t="s">
        <v>130</v>
      </c>
      <c r="E140" s="202" t="s">
        <v>21</v>
      </c>
      <c r="F140" s="203" t="s">
        <v>232</v>
      </c>
      <c r="G140" s="200"/>
      <c r="H140" s="204">
        <v>11.85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130</v>
      </c>
      <c r="AU140" s="210" t="s">
        <v>85</v>
      </c>
      <c r="AV140" s="11" t="s">
        <v>85</v>
      </c>
      <c r="AW140" s="11" t="s">
        <v>36</v>
      </c>
      <c r="AX140" s="11" t="s">
        <v>78</v>
      </c>
      <c r="AY140" s="210" t="s">
        <v>121</v>
      </c>
    </row>
    <row r="141" spans="2:65" s="1" customFormat="1" ht="44.25" customHeight="1">
      <c r="B141" s="40"/>
      <c r="C141" s="187" t="s">
        <v>233</v>
      </c>
      <c r="D141" s="187" t="s">
        <v>123</v>
      </c>
      <c r="E141" s="188" t="s">
        <v>234</v>
      </c>
      <c r="F141" s="189" t="s">
        <v>235</v>
      </c>
      <c r="G141" s="190" t="s">
        <v>134</v>
      </c>
      <c r="H141" s="191">
        <v>11.85</v>
      </c>
      <c r="I141" s="192"/>
      <c r="J141" s="193">
        <f>ROUND(I141*H141,2)</f>
        <v>0</v>
      </c>
      <c r="K141" s="189" t="s">
        <v>127</v>
      </c>
      <c r="L141" s="60"/>
      <c r="M141" s="194" t="s">
        <v>21</v>
      </c>
      <c r="N141" s="195" t="s">
        <v>44</v>
      </c>
      <c r="O141" s="41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AR141" s="23" t="s">
        <v>128</v>
      </c>
      <c r="AT141" s="23" t="s">
        <v>123</v>
      </c>
      <c r="AU141" s="23" t="s">
        <v>85</v>
      </c>
      <c r="AY141" s="23" t="s">
        <v>121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3" t="s">
        <v>78</v>
      </c>
      <c r="BK141" s="198">
        <f>ROUND(I141*H141,2)</f>
        <v>0</v>
      </c>
      <c r="BL141" s="23" t="s">
        <v>128</v>
      </c>
      <c r="BM141" s="23" t="s">
        <v>236</v>
      </c>
    </row>
    <row r="142" spans="2:65" s="11" customFormat="1" ht="13.5">
      <c r="B142" s="199"/>
      <c r="C142" s="200"/>
      <c r="D142" s="201" t="s">
        <v>130</v>
      </c>
      <c r="E142" s="202" t="s">
        <v>21</v>
      </c>
      <c r="F142" s="203" t="s">
        <v>232</v>
      </c>
      <c r="G142" s="200"/>
      <c r="H142" s="204">
        <v>11.85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130</v>
      </c>
      <c r="AU142" s="210" t="s">
        <v>85</v>
      </c>
      <c r="AV142" s="11" t="s">
        <v>85</v>
      </c>
      <c r="AW142" s="11" t="s">
        <v>36</v>
      </c>
      <c r="AX142" s="11" t="s">
        <v>78</v>
      </c>
      <c r="AY142" s="210" t="s">
        <v>121</v>
      </c>
    </row>
    <row r="143" spans="2:65" s="1" customFormat="1" ht="31.5" customHeight="1">
      <c r="B143" s="40"/>
      <c r="C143" s="187" t="s">
        <v>237</v>
      </c>
      <c r="D143" s="187" t="s">
        <v>123</v>
      </c>
      <c r="E143" s="188" t="s">
        <v>238</v>
      </c>
      <c r="F143" s="189" t="s">
        <v>239</v>
      </c>
      <c r="G143" s="190" t="s">
        <v>126</v>
      </c>
      <c r="H143" s="191">
        <v>8.3849999999999998</v>
      </c>
      <c r="I143" s="192"/>
      <c r="J143" s="193">
        <f>ROUND(I143*H143,2)</f>
        <v>0</v>
      </c>
      <c r="K143" s="189" t="s">
        <v>127</v>
      </c>
      <c r="L143" s="60"/>
      <c r="M143" s="194" t="s">
        <v>21</v>
      </c>
      <c r="N143" s="195" t="s">
        <v>44</v>
      </c>
      <c r="O143" s="41"/>
      <c r="P143" s="196">
        <f>O143*H143</f>
        <v>0</v>
      </c>
      <c r="Q143" s="196">
        <v>2.45329</v>
      </c>
      <c r="R143" s="196">
        <f>Q143*H143</f>
        <v>20.57083665</v>
      </c>
      <c r="S143" s="196">
        <v>0</v>
      </c>
      <c r="T143" s="197">
        <f>S143*H143</f>
        <v>0</v>
      </c>
      <c r="AR143" s="23" t="s">
        <v>128</v>
      </c>
      <c r="AT143" s="23" t="s">
        <v>123</v>
      </c>
      <c r="AU143" s="23" t="s">
        <v>85</v>
      </c>
      <c r="AY143" s="23" t="s">
        <v>121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23" t="s">
        <v>78</v>
      </c>
      <c r="BK143" s="198">
        <f>ROUND(I143*H143,2)</f>
        <v>0</v>
      </c>
      <c r="BL143" s="23" t="s">
        <v>128</v>
      </c>
      <c r="BM143" s="23" t="s">
        <v>240</v>
      </c>
    </row>
    <row r="144" spans="2:65" s="11" customFormat="1" ht="13.5">
      <c r="B144" s="199"/>
      <c r="C144" s="200"/>
      <c r="D144" s="201" t="s">
        <v>130</v>
      </c>
      <c r="E144" s="202" t="s">
        <v>21</v>
      </c>
      <c r="F144" s="203" t="s">
        <v>241</v>
      </c>
      <c r="G144" s="200"/>
      <c r="H144" s="204">
        <v>8.3849999999999998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130</v>
      </c>
      <c r="AU144" s="210" t="s">
        <v>85</v>
      </c>
      <c r="AV144" s="11" t="s">
        <v>85</v>
      </c>
      <c r="AW144" s="11" t="s">
        <v>36</v>
      </c>
      <c r="AX144" s="11" t="s">
        <v>78</v>
      </c>
      <c r="AY144" s="210" t="s">
        <v>121</v>
      </c>
    </row>
    <row r="145" spans="2:65" s="1" customFormat="1" ht="22.5" customHeight="1">
      <c r="B145" s="40"/>
      <c r="C145" s="187" t="s">
        <v>242</v>
      </c>
      <c r="D145" s="187" t="s">
        <v>123</v>
      </c>
      <c r="E145" s="188" t="s">
        <v>243</v>
      </c>
      <c r="F145" s="189" t="s">
        <v>244</v>
      </c>
      <c r="G145" s="190" t="s">
        <v>201</v>
      </c>
      <c r="H145" s="191">
        <v>0.496</v>
      </c>
      <c r="I145" s="192"/>
      <c r="J145" s="193">
        <f>ROUND(I145*H145,2)</f>
        <v>0</v>
      </c>
      <c r="K145" s="189" t="s">
        <v>127</v>
      </c>
      <c r="L145" s="60"/>
      <c r="M145" s="194" t="s">
        <v>21</v>
      </c>
      <c r="N145" s="195" t="s">
        <v>44</v>
      </c>
      <c r="O145" s="41"/>
      <c r="P145" s="196">
        <f>O145*H145</f>
        <v>0</v>
      </c>
      <c r="Q145" s="196">
        <v>1.0530600000000001</v>
      </c>
      <c r="R145" s="196">
        <f>Q145*H145</f>
        <v>0.52231776000000008</v>
      </c>
      <c r="S145" s="196">
        <v>0</v>
      </c>
      <c r="T145" s="197">
        <f>S145*H145</f>
        <v>0</v>
      </c>
      <c r="AR145" s="23" t="s">
        <v>128</v>
      </c>
      <c r="AT145" s="23" t="s">
        <v>123</v>
      </c>
      <c r="AU145" s="23" t="s">
        <v>85</v>
      </c>
      <c r="AY145" s="23" t="s">
        <v>121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23" t="s">
        <v>78</v>
      </c>
      <c r="BK145" s="198">
        <f>ROUND(I145*H145,2)</f>
        <v>0</v>
      </c>
      <c r="BL145" s="23" t="s">
        <v>128</v>
      </c>
      <c r="BM145" s="23" t="s">
        <v>245</v>
      </c>
    </row>
    <row r="146" spans="2:65" s="11" customFormat="1" ht="13.5">
      <c r="B146" s="199"/>
      <c r="C146" s="200"/>
      <c r="D146" s="201" t="s">
        <v>130</v>
      </c>
      <c r="E146" s="202" t="s">
        <v>21</v>
      </c>
      <c r="F146" s="203" t="s">
        <v>246</v>
      </c>
      <c r="G146" s="200"/>
      <c r="H146" s="204">
        <v>0.496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130</v>
      </c>
      <c r="AU146" s="210" t="s">
        <v>85</v>
      </c>
      <c r="AV146" s="11" t="s">
        <v>85</v>
      </c>
      <c r="AW146" s="11" t="s">
        <v>36</v>
      </c>
      <c r="AX146" s="11" t="s">
        <v>78</v>
      </c>
      <c r="AY146" s="210" t="s">
        <v>121</v>
      </c>
    </row>
    <row r="147" spans="2:65" s="1" customFormat="1" ht="31.5" customHeight="1">
      <c r="B147" s="40"/>
      <c r="C147" s="187" t="s">
        <v>247</v>
      </c>
      <c r="D147" s="187" t="s">
        <v>123</v>
      </c>
      <c r="E147" s="188" t="s">
        <v>248</v>
      </c>
      <c r="F147" s="189" t="s">
        <v>249</v>
      </c>
      <c r="G147" s="190" t="s">
        <v>126</v>
      </c>
      <c r="H147" s="191">
        <v>0.4</v>
      </c>
      <c r="I147" s="192"/>
      <c r="J147" s="193">
        <f>ROUND(I147*H147,2)</f>
        <v>0</v>
      </c>
      <c r="K147" s="189" t="s">
        <v>127</v>
      </c>
      <c r="L147" s="60"/>
      <c r="M147" s="194" t="s">
        <v>21</v>
      </c>
      <c r="N147" s="195" t="s">
        <v>44</v>
      </c>
      <c r="O147" s="41"/>
      <c r="P147" s="196">
        <f>O147*H147</f>
        <v>0</v>
      </c>
      <c r="Q147" s="196">
        <v>2.45329</v>
      </c>
      <c r="R147" s="196">
        <f>Q147*H147</f>
        <v>0.98131600000000008</v>
      </c>
      <c r="S147" s="196">
        <v>0</v>
      </c>
      <c r="T147" s="197">
        <f>S147*H147</f>
        <v>0</v>
      </c>
      <c r="AR147" s="23" t="s">
        <v>128</v>
      </c>
      <c r="AT147" s="23" t="s">
        <v>123</v>
      </c>
      <c r="AU147" s="23" t="s">
        <v>85</v>
      </c>
      <c r="AY147" s="23" t="s">
        <v>121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23" t="s">
        <v>78</v>
      </c>
      <c r="BK147" s="198">
        <f>ROUND(I147*H147,2)</f>
        <v>0</v>
      </c>
      <c r="BL147" s="23" t="s">
        <v>128</v>
      </c>
      <c r="BM147" s="23" t="s">
        <v>250</v>
      </c>
    </row>
    <row r="148" spans="2:65" s="11" customFormat="1" ht="13.5">
      <c r="B148" s="199"/>
      <c r="C148" s="200"/>
      <c r="D148" s="213" t="s">
        <v>130</v>
      </c>
      <c r="E148" s="223" t="s">
        <v>21</v>
      </c>
      <c r="F148" s="224" t="s">
        <v>170</v>
      </c>
      <c r="G148" s="200"/>
      <c r="H148" s="225">
        <v>0.4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130</v>
      </c>
      <c r="AU148" s="210" t="s">
        <v>85</v>
      </c>
      <c r="AV148" s="11" t="s">
        <v>85</v>
      </c>
      <c r="AW148" s="11" t="s">
        <v>36</v>
      </c>
      <c r="AX148" s="11" t="s">
        <v>78</v>
      </c>
      <c r="AY148" s="210" t="s">
        <v>121</v>
      </c>
    </row>
    <row r="149" spans="2:65" s="10" customFormat="1" ht="29.85" customHeight="1">
      <c r="B149" s="170"/>
      <c r="C149" s="171"/>
      <c r="D149" s="184" t="s">
        <v>72</v>
      </c>
      <c r="E149" s="185" t="s">
        <v>148</v>
      </c>
      <c r="F149" s="185" t="s">
        <v>251</v>
      </c>
      <c r="G149" s="171"/>
      <c r="H149" s="171"/>
      <c r="I149" s="174"/>
      <c r="J149" s="186">
        <f>BK149</f>
        <v>0</v>
      </c>
      <c r="K149" s="171"/>
      <c r="L149" s="176"/>
      <c r="M149" s="177"/>
      <c r="N149" s="178"/>
      <c r="O149" s="178"/>
      <c r="P149" s="179">
        <f>SUM(P150:P173)</f>
        <v>0</v>
      </c>
      <c r="Q149" s="178"/>
      <c r="R149" s="179">
        <f>SUM(R150:R173)</f>
        <v>6.5164878800000006</v>
      </c>
      <c r="S149" s="178"/>
      <c r="T149" s="180">
        <f>SUM(T150:T173)</f>
        <v>0</v>
      </c>
      <c r="AR149" s="181" t="s">
        <v>78</v>
      </c>
      <c r="AT149" s="182" t="s">
        <v>72</v>
      </c>
      <c r="AU149" s="182" t="s">
        <v>78</v>
      </c>
      <c r="AY149" s="181" t="s">
        <v>121</v>
      </c>
      <c r="BK149" s="183">
        <f>SUM(BK150:BK173)</f>
        <v>0</v>
      </c>
    </row>
    <row r="150" spans="2:65" s="1" customFormat="1" ht="22.5" customHeight="1">
      <c r="B150" s="40"/>
      <c r="C150" s="187" t="s">
        <v>252</v>
      </c>
      <c r="D150" s="187" t="s">
        <v>123</v>
      </c>
      <c r="E150" s="188" t="s">
        <v>253</v>
      </c>
      <c r="F150" s="189" t="s">
        <v>254</v>
      </c>
      <c r="G150" s="190" t="s">
        <v>134</v>
      </c>
      <c r="H150" s="191">
        <v>16.135000000000002</v>
      </c>
      <c r="I150" s="192"/>
      <c r="J150" s="193">
        <f>ROUND(I150*H150,2)</f>
        <v>0</v>
      </c>
      <c r="K150" s="189" t="s">
        <v>127</v>
      </c>
      <c r="L150" s="60"/>
      <c r="M150" s="194" t="s">
        <v>21</v>
      </c>
      <c r="N150" s="195" t="s">
        <v>44</v>
      </c>
      <c r="O150" s="41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AR150" s="23" t="s">
        <v>128</v>
      </c>
      <c r="AT150" s="23" t="s">
        <v>123</v>
      </c>
      <c r="AU150" s="23" t="s">
        <v>85</v>
      </c>
      <c r="AY150" s="23" t="s">
        <v>121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23" t="s">
        <v>78</v>
      </c>
      <c r="BK150" s="198">
        <f>ROUND(I150*H150,2)</f>
        <v>0</v>
      </c>
      <c r="BL150" s="23" t="s">
        <v>128</v>
      </c>
      <c r="BM150" s="23" t="s">
        <v>255</v>
      </c>
    </row>
    <row r="151" spans="2:65" s="12" customFormat="1" ht="13.5">
      <c r="B151" s="211"/>
      <c r="C151" s="212"/>
      <c r="D151" s="213" t="s">
        <v>130</v>
      </c>
      <c r="E151" s="214" t="s">
        <v>21</v>
      </c>
      <c r="F151" s="215" t="s">
        <v>136</v>
      </c>
      <c r="G151" s="212"/>
      <c r="H151" s="216" t="s">
        <v>21</v>
      </c>
      <c r="I151" s="217"/>
      <c r="J151" s="212"/>
      <c r="K151" s="212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130</v>
      </c>
      <c r="AU151" s="222" t="s">
        <v>85</v>
      </c>
      <c r="AV151" s="12" t="s">
        <v>78</v>
      </c>
      <c r="AW151" s="12" t="s">
        <v>36</v>
      </c>
      <c r="AX151" s="12" t="s">
        <v>73</v>
      </c>
      <c r="AY151" s="222" t="s">
        <v>121</v>
      </c>
    </row>
    <row r="152" spans="2:65" s="11" customFormat="1" ht="13.5">
      <c r="B152" s="199"/>
      <c r="C152" s="200"/>
      <c r="D152" s="201" t="s">
        <v>130</v>
      </c>
      <c r="E152" s="202" t="s">
        <v>21</v>
      </c>
      <c r="F152" s="203" t="s">
        <v>137</v>
      </c>
      <c r="G152" s="200"/>
      <c r="H152" s="204">
        <v>16.135000000000002</v>
      </c>
      <c r="I152" s="205"/>
      <c r="J152" s="200"/>
      <c r="K152" s="200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130</v>
      </c>
      <c r="AU152" s="210" t="s">
        <v>85</v>
      </c>
      <c r="AV152" s="11" t="s">
        <v>85</v>
      </c>
      <c r="AW152" s="11" t="s">
        <v>36</v>
      </c>
      <c r="AX152" s="11" t="s">
        <v>78</v>
      </c>
      <c r="AY152" s="210" t="s">
        <v>121</v>
      </c>
    </row>
    <row r="153" spans="2:65" s="1" customFormat="1" ht="22.5" customHeight="1">
      <c r="B153" s="40"/>
      <c r="C153" s="187" t="s">
        <v>256</v>
      </c>
      <c r="D153" s="187" t="s">
        <v>123</v>
      </c>
      <c r="E153" s="188" t="s">
        <v>257</v>
      </c>
      <c r="F153" s="189" t="s">
        <v>258</v>
      </c>
      <c r="G153" s="190" t="s">
        <v>134</v>
      </c>
      <c r="H153" s="191">
        <v>62.661000000000001</v>
      </c>
      <c r="I153" s="192"/>
      <c r="J153" s="193">
        <f>ROUND(I153*H153,2)</f>
        <v>0</v>
      </c>
      <c r="K153" s="189" t="s">
        <v>127</v>
      </c>
      <c r="L153" s="60"/>
      <c r="M153" s="194" t="s">
        <v>21</v>
      </c>
      <c r="N153" s="195" t="s">
        <v>44</v>
      </c>
      <c r="O153" s="41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AR153" s="23" t="s">
        <v>128</v>
      </c>
      <c r="AT153" s="23" t="s">
        <v>123</v>
      </c>
      <c r="AU153" s="23" t="s">
        <v>85</v>
      </c>
      <c r="AY153" s="23" t="s">
        <v>121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23" t="s">
        <v>78</v>
      </c>
      <c r="BK153" s="198">
        <f>ROUND(I153*H153,2)</f>
        <v>0</v>
      </c>
      <c r="BL153" s="23" t="s">
        <v>128</v>
      </c>
      <c r="BM153" s="23" t="s">
        <v>259</v>
      </c>
    </row>
    <row r="154" spans="2:65" s="12" customFormat="1" ht="13.5">
      <c r="B154" s="211"/>
      <c r="C154" s="212"/>
      <c r="D154" s="213" t="s">
        <v>130</v>
      </c>
      <c r="E154" s="214" t="s">
        <v>21</v>
      </c>
      <c r="F154" s="215" t="s">
        <v>260</v>
      </c>
      <c r="G154" s="212"/>
      <c r="H154" s="216" t="s">
        <v>21</v>
      </c>
      <c r="I154" s="217"/>
      <c r="J154" s="212"/>
      <c r="K154" s="212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130</v>
      </c>
      <c r="AU154" s="222" t="s">
        <v>85</v>
      </c>
      <c r="AV154" s="12" t="s">
        <v>78</v>
      </c>
      <c r="AW154" s="12" t="s">
        <v>36</v>
      </c>
      <c r="AX154" s="12" t="s">
        <v>73</v>
      </c>
      <c r="AY154" s="222" t="s">
        <v>121</v>
      </c>
    </row>
    <row r="155" spans="2:65" s="11" customFormat="1" ht="13.5">
      <c r="B155" s="199"/>
      <c r="C155" s="200"/>
      <c r="D155" s="201" t="s">
        <v>130</v>
      </c>
      <c r="E155" s="202" t="s">
        <v>21</v>
      </c>
      <c r="F155" s="203" t="s">
        <v>261</v>
      </c>
      <c r="G155" s="200"/>
      <c r="H155" s="204">
        <v>62.661000000000001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130</v>
      </c>
      <c r="AU155" s="210" t="s">
        <v>85</v>
      </c>
      <c r="AV155" s="11" t="s">
        <v>85</v>
      </c>
      <c r="AW155" s="11" t="s">
        <v>36</v>
      </c>
      <c r="AX155" s="11" t="s">
        <v>78</v>
      </c>
      <c r="AY155" s="210" t="s">
        <v>121</v>
      </c>
    </row>
    <row r="156" spans="2:65" s="1" customFormat="1" ht="31.5" customHeight="1">
      <c r="B156" s="40"/>
      <c r="C156" s="187" t="s">
        <v>262</v>
      </c>
      <c r="D156" s="187" t="s">
        <v>123</v>
      </c>
      <c r="E156" s="188" t="s">
        <v>263</v>
      </c>
      <c r="F156" s="189" t="s">
        <v>264</v>
      </c>
      <c r="G156" s="190" t="s">
        <v>134</v>
      </c>
      <c r="H156" s="191">
        <v>61.054000000000002</v>
      </c>
      <c r="I156" s="192"/>
      <c r="J156" s="193">
        <f>ROUND(I156*H156,2)</f>
        <v>0</v>
      </c>
      <c r="K156" s="189" t="s">
        <v>127</v>
      </c>
      <c r="L156" s="60"/>
      <c r="M156" s="194" t="s">
        <v>21</v>
      </c>
      <c r="N156" s="195" t="s">
        <v>44</v>
      </c>
      <c r="O156" s="41"/>
      <c r="P156" s="196">
        <f>O156*H156</f>
        <v>0</v>
      </c>
      <c r="Q156" s="196">
        <v>1.54E-2</v>
      </c>
      <c r="R156" s="196">
        <f>Q156*H156</f>
        <v>0.94023160000000006</v>
      </c>
      <c r="S156" s="196">
        <v>0</v>
      </c>
      <c r="T156" s="197">
        <f>S156*H156</f>
        <v>0</v>
      </c>
      <c r="AR156" s="23" t="s">
        <v>128</v>
      </c>
      <c r="AT156" s="23" t="s">
        <v>123</v>
      </c>
      <c r="AU156" s="23" t="s">
        <v>85</v>
      </c>
      <c r="AY156" s="23" t="s">
        <v>121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23" t="s">
        <v>78</v>
      </c>
      <c r="BK156" s="198">
        <f>ROUND(I156*H156,2)</f>
        <v>0</v>
      </c>
      <c r="BL156" s="23" t="s">
        <v>128</v>
      </c>
      <c r="BM156" s="23" t="s">
        <v>265</v>
      </c>
    </row>
    <row r="157" spans="2:65" s="12" customFormat="1" ht="13.5">
      <c r="B157" s="211"/>
      <c r="C157" s="212"/>
      <c r="D157" s="213" t="s">
        <v>130</v>
      </c>
      <c r="E157" s="214" t="s">
        <v>21</v>
      </c>
      <c r="F157" s="215" t="s">
        <v>266</v>
      </c>
      <c r="G157" s="212"/>
      <c r="H157" s="216" t="s">
        <v>21</v>
      </c>
      <c r="I157" s="217"/>
      <c r="J157" s="212"/>
      <c r="K157" s="212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130</v>
      </c>
      <c r="AU157" s="222" t="s">
        <v>85</v>
      </c>
      <c r="AV157" s="12" t="s">
        <v>78</v>
      </c>
      <c r="AW157" s="12" t="s">
        <v>36</v>
      </c>
      <c r="AX157" s="12" t="s">
        <v>73</v>
      </c>
      <c r="AY157" s="222" t="s">
        <v>121</v>
      </c>
    </row>
    <row r="158" spans="2:65" s="11" customFormat="1" ht="13.5">
      <c r="B158" s="199"/>
      <c r="C158" s="200"/>
      <c r="D158" s="201" t="s">
        <v>130</v>
      </c>
      <c r="E158" s="202" t="s">
        <v>21</v>
      </c>
      <c r="F158" s="203" t="s">
        <v>267</v>
      </c>
      <c r="G158" s="200"/>
      <c r="H158" s="204">
        <v>61.054000000000002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130</v>
      </c>
      <c r="AU158" s="210" t="s">
        <v>85</v>
      </c>
      <c r="AV158" s="11" t="s">
        <v>85</v>
      </c>
      <c r="AW158" s="11" t="s">
        <v>36</v>
      </c>
      <c r="AX158" s="11" t="s">
        <v>78</v>
      </c>
      <c r="AY158" s="210" t="s">
        <v>121</v>
      </c>
    </row>
    <row r="159" spans="2:65" s="1" customFormat="1" ht="31.5" customHeight="1">
      <c r="B159" s="40"/>
      <c r="C159" s="187" t="s">
        <v>268</v>
      </c>
      <c r="D159" s="187" t="s">
        <v>123</v>
      </c>
      <c r="E159" s="188" t="s">
        <v>269</v>
      </c>
      <c r="F159" s="189" t="s">
        <v>270</v>
      </c>
      <c r="G159" s="190" t="s">
        <v>134</v>
      </c>
      <c r="H159" s="191">
        <v>27.09</v>
      </c>
      <c r="I159" s="192"/>
      <c r="J159" s="193">
        <f>ROUND(I159*H159,2)</f>
        <v>0</v>
      </c>
      <c r="K159" s="189" t="s">
        <v>21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1.7420000000000001E-2</v>
      </c>
      <c r="R159" s="196">
        <f>Q159*H159</f>
        <v>0.47190780000000004</v>
      </c>
      <c r="S159" s="196">
        <v>0</v>
      </c>
      <c r="T159" s="197">
        <f>S159*H159</f>
        <v>0</v>
      </c>
      <c r="AR159" s="23" t="s">
        <v>128</v>
      </c>
      <c r="AT159" s="23" t="s">
        <v>123</v>
      </c>
      <c r="AU159" s="23" t="s">
        <v>85</v>
      </c>
      <c r="AY159" s="23" t="s">
        <v>121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78</v>
      </c>
      <c r="BK159" s="198">
        <f>ROUND(I159*H159,2)</f>
        <v>0</v>
      </c>
      <c r="BL159" s="23" t="s">
        <v>128</v>
      </c>
      <c r="BM159" s="23" t="s">
        <v>271</v>
      </c>
    </row>
    <row r="160" spans="2:65" s="12" customFormat="1" ht="13.5">
      <c r="B160" s="211"/>
      <c r="C160" s="212"/>
      <c r="D160" s="213" t="s">
        <v>130</v>
      </c>
      <c r="E160" s="214" t="s">
        <v>21</v>
      </c>
      <c r="F160" s="215" t="s">
        <v>272</v>
      </c>
      <c r="G160" s="212"/>
      <c r="H160" s="216" t="s">
        <v>21</v>
      </c>
      <c r="I160" s="217"/>
      <c r="J160" s="212"/>
      <c r="K160" s="212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130</v>
      </c>
      <c r="AU160" s="222" t="s">
        <v>85</v>
      </c>
      <c r="AV160" s="12" t="s">
        <v>78</v>
      </c>
      <c r="AW160" s="12" t="s">
        <v>36</v>
      </c>
      <c r="AX160" s="12" t="s">
        <v>73</v>
      </c>
      <c r="AY160" s="222" t="s">
        <v>121</v>
      </c>
    </row>
    <row r="161" spans="2:65" s="11" customFormat="1" ht="13.5">
      <c r="B161" s="199"/>
      <c r="C161" s="200"/>
      <c r="D161" s="201" t="s">
        <v>130</v>
      </c>
      <c r="E161" s="202" t="s">
        <v>21</v>
      </c>
      <c r="F161" s="203" t="s">
        <v>273</v>
      </c>
      <c r="G161" s="200"/>
      <c r="H161" s="204">
        <v>27.09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130</v>
      </c>
      <c r="AU161" s="210" t="s">
        <v>85</v>
      </c>
      <c r="AV161" s="11" t="s">
        <v>85</v>
      </c>
      <c r="AW161" s="11" t="s">
        <v>36</v>
      </c>
      <c r="AX161" s="11" t="s">
        <v>78</v>
      </c>
      <c r="AY161" s="210" t="s">
        <v>121</v>
      </c>
    </row>
    <row r="162" spans="2:65" s="1" customFormat="1" ht="22.5" customHeight="1">
      <c r="B162" s="40"/>
      <c r="C162" s="187" t="s">
        <v>274</v>
      </c>
      <c r="D162" s="187" t="s">
        <v>123</v>
      </c>
      <c r="E162" s="188" t="s">
        <v>275</v>
      </c>
      <c r="F162" s="189" t="s">
        <v>276</v>
      </c>
      <c r="G162" s="190" t="s">
        <v>208</v>
      </c>
      <c r="H162" s="191">
        <v>33.840000000000003</v>
      </c>
      <c r="I162" s="192"/>
      <c r="J162" s="193">
        <f>ROUND(I162*H162,2)</f>
        <v>0</v>
      </c>
      <c r="K162" s="189" t="s">
        <v>127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128</v>
      </c>
      <c r="AT162" s="23" t="s">
        <v>123</v>
      </c>
      <c r="AU162" s="23" t="s">
        <v>85</v>
      </c>
      <c r="AY162" s="23" t="s">
        <v>121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78</v>
      </c>
      <c r="BK162" s="198">
        <f>ROUND(I162*H162,2)</f>
        <v>0</v>
      </c>
      <c r="BL162" s="23" t="s">
        <v>128</v>
      </c>
      <c r="BM162" s="23" t="s">
        <v>277</v>
      </c>
    </row>
    <row r="163" spans="2:65" s="1" customFormat="1" ht="22.5" customHeight="1">
      <c r="B163" s="40"/>
      <c r="C163" s="237" t="s">
        <v>278</v>
      </c>
      <c r="D163" s="237" t="s">
        <v>149</v>
      </c>
      <c r="E163" s="238" t="s">
        <v>279</v>
      </c>
      <c r="F163" s="239" t="s">
        <v>280</v>
      </c>
      <c r="G163" s="240" t="s">
        <v>208</v>
      </c>
      <c r="H163" s="241">
        <v>34</v>
      </c>
      <c r="I163" s="242"/>
      <c r="J163" s="243">
        <f>ROUND(I163*H163,2)</f>
        <v>0</v>
      </c>
      <c r="K163" s="239" t="s">
        <v>127</v>
      </c>
      <c r="L163" s="244"/>
      <c r="M163" s="245" t="s">
        <v>21</v>
      </c>
      <c r="N163" s="246" t="s">
        <v>44</v>
      </c>
      <c r="O163" s="41"/>
      <c r="P163" s="196">
        <f>O163*H163</f>
        <v>0</v>
      </c>
      <c r="Q163" s="196">
        <v>6.0999999999999997E-4</v>
      </c>
      <c r="R163" s="196">
        <f>Q163*H163</f>
        <v>2.0739999999999998E-2</v>
      </c>
      <c r="S163" s="196">
        <v>0</v>
      </c>
      <c r="T163" s="197">
        <f>S163*H163</f>
        <v>0</v>
      </c>
      <c r="AR163" s="23" t="s">
        <v>153</v>
      </c>
      <c r="AT163" s="23" t="s">
        <v>149</v>
      </c>
      <c r="AU163" s="23" t="s">
        <v>85</v>
      </c>
      <c r="AY163" s="23" t="s">
        <v>121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23" t="s">
        <v>78</v>
      </c>
      <c r="BK163" s="198">
        <f>ROUND(I163*H163,2)</f>
        <v>0</v>
      </c>
      <c r="BL163" s="23" t="s">
        <v>128</v>
      </c>
      <c r="BM163" s="23" t="s">
        <v>281</v>
      </c>
    </row>
    <row r="164" spans="2:65" s="1" customFormat="1" ht="22.5" customHeight="1">
      <c r="B164" s="40"/>
      <c r="C164" s="237" t="s">
        <v>282</v>
      </c>
      <c r="D164" s="237" t="s">
        <v>149</v>
      </c>
      <c r="E164" s="238" t="s">
        <v>283</v>
      </c>
      <c r="F164" s="239" t="s">
        <v>284</v>
      </c>
      <c r="G164" s="240" t="s">
        <v>134</v>
      </c>
      <c r="H164" s="241">
        <v>21.032</v>
      </c>
      <c r="I164" s="242"/>
      <c r="J164" s="243">
        <f>ROUND(I164*H164,2)</f>
        <v>0</v>
      </c>
      <c r="K164" s="239" t="s">
        <v>127</v>
      </c>
      <c r="L164" s="244"/>
      <c r="M164" s="245" t="s">
        <v>21</v>
      </c>
      <c r="N164" s="246" t="s">
        <v>44</v>
      </c>
      <c r="O164" s="41"/>
      <c r="P164" s="196">
        <f>O164*H164</f>
        <v>0</v>
      </c>
      <c r="Q164" s="196">
        <v>1.0800000000000001E-2</v>
      </c>
      <c r="R164" s="196">
        <f>Q164*H164</f>
        <v>0.2271456</v>
      </c>
      <c r="S164" s="196">
        <v>0</v>
      </c>
      <c r="T164" s="197">
        <f>S164*H164</f>
        <v>0</v>
      </c>
      <c r="AR164" s="23" t="s">
        <v>153</v>
      </c>
      <c r="AT164" s="23" t="s">
        <v>149</v>
      </c>
      <c r="AU164" s="23" t="s">
        <v>85</v>
      </c>
      <c r="AY164" s="23" t="s">
        <v>121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23" t="s">
        <v>78</v>
      </c>
      <c r="BK164" s="198">
        <f>ROUND(I164*H164,2)</f>
        <v>0</v>
      </c>
      <c r="BL164" s="23" t="s">
        <v>128</v>
      </c>
      <c r="BM164" s="23" t="s">
        <v>285</v>
      </c>
    </row>
    <row r="165" spans="2:65" s="12" customFormat="1" ht="13.5">
      <c r="B165" s="211"/>
      <c r="C165" s="212"/>
      <c r="D165" s="213" t="s">
        <v>130</v>
      </c>
      <c r="E165" s="214" t="s">
        <v>21</v>
      </c>
      <c r="F165" s="215" t="s">
        <v>136</v>
      </c>
      <c r="G165" s="212"/>
      <c r="H165" s="216" t="s">
        <v>21</v>
      </c>
      <c r="I165" s="217"/>
      <c r="J165" s="212"/>
      <c r="K165" s="212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130</v>
      </c>
      <c r="AU165" s="222" t="s">
        <v>85</v>
      </c>
      <c r="AV165" s="12" t="s">
        <v>78</v>
      </c>
      <c r="AW165" s="12" t="s">
        <v>36</v>
      </c>
      <c r="AX165" s="12" t="s">
        <v>73</v>
      </c>
      <c r="AY165" s="222" t="s">
        <v>121</v>
      </c>
    </row>
    <row r="166" spans="2:65" s="11" customFormat="1" ht="13.5">
      <c r="B166" s="199"/>
      <c r="C166" s="200"/>
      <c r="D166" s="213" t="s">
        <v>130</v>
      </c>
      <c r="E166" s="223" t="s">
        <v>21</v>
      </c>
      <c r="F166" s="224" t="s">
        <v>137</v>
      </c>
      <c r="G166" s="200"/>
      <c r="H166" s="225">
        <v>16.135000000000002</v>
      </c>
      <c r="I166" s="205"/>
      <c r="J166" s="200"/>
      <c r="K166" s="200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130</v>
      </c>
      <c r="AU166" s="210" t="s">
        <v>85</v>
      </c>
      <c r="AV166" s="11" t="s">
        <v>85</v>
      </c>
      <c r="AW166" s="11" t="s">
        <v>36</v>
      </c>
      <c r="AX166" s="11" t="s">
        <v>73</v>
      </c>
      <c r="AY166" s="210" t="s">
        <v>121</v>
      </c>
    </row>
    <row r="167" spans="2:65" s="12" customFormat="1" ht="13.5">
      <c r="B167" s="211"/>
      <c r="C167" s="212"/>
      <c r="D167" s="213" t="s">
        <v>130</v>
      </c>
      <c r="E167" s="214" t="s">
        <v>21</v>
      </c>
      <c r="F167" s="215" t="s">
        <v>216</v>
      </c>
      <c r="G167" s="212"/>
      <c r="H167" s="216" t="s">
        <v>21</v>
      </c>
      <c r="I167" s="217"/>
      <c r="J167" s="212"/>
      <c r="K167" s="212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130</v>
      </c>
      <c r="AU167" s="222" t="s">
        <v>85</v>
      </c>
      <c r="AV167" s="12" t="s">
        <v>78</v>
      </c>
      <c r="AW167" s="12" t="s">
        <v>36</v>
      </c>
      <c r="AX167" s="12" t="s">
        <v>73</v>
      </c>
      <c r="AY167" s="222" t="s">
        <v>121</v>
      </c>
    </row>
    <row r="168" spans="2:65" s="11" customFormat="1" ht="13.5">
      <c r="B168" s="199"/>
      <c r="C168" s="200"/>
      <c r="D168" s="213" t="s">
        <v>130</v>
      </c>
      <c r="E168" s="223" t="s">
        <v>21</v>
      </c>
      <c r="F168" s="224" t="s">
        <v>217</v>
      </c>
      <c r="G168" s="200"/>
      <c r="H168" s="225">
        <v>4.8970000000000002</v>
      </c>
      <c r="I168" s="205"/>
      <c r="J168" s="200"/>
      <c r="K168" s="200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130</v>
      </c>
      <c r="AU168" s="210" t="s">
        <v>85</v>
      </c>
      <c r="AV168" s="11" t="s">
        <v>85</v>
      </c>
      <c r="AW168" s="11" t="s">
        <v>36</v>
      </c>
      <c r="AX168" s="11" t="s">
        <v>73</v>
      </c>
      <c r="AY168" s="210" t="s">
        <v>121</v>
      </c>
    </row>
    <row r="169" spans="2:65" s="13" customFormat="1" ht="13.5">
      <c r="B169" s="226"/>
      <c r="C169" s="227"/>
      <c r="D169" s="201" t="s">
        <v>130</v>
      </c>
      <c r="E169" s="228" t="s">
        <v>21</v>
      </c>
      <c r="F169" s="229" t="s">
        <v>140</v>
      </c>
      <c r="G169" s="227"/>
      <c r="H169" s="230">
        <v>21.032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130</v>
      </c>
      <c r="AU169" s="236" t="s">
        <v>85</v>
      </c>
      <c r="AV169" s="13" t="s">
        <v>128</v>
      </c>
      <c r="AW169" s="13" t="s">
        <v>36</v>
      </c>
      <c r="AX169" s="13" t="s">
        <v>78</v>
      </c>
      <c r="AY169" s="236" t="s">
        <v>121</v>
      </c>
    </row>
    <row r="170" spans="2:65" s="1" customFormat="1" ht="22.5" customHeight="1">
      <c r="B170" s="40"/>
      <c r="C170" s="187" t="s">
        <v>286</v>
      </c>
      <c r="D170" s="187" t="s">
        <v>123</v>
      </c>
      <c r="E170" s="188" t="s">
        <v>287</v>
      </c>
      <c r="F170" s="189" t="s">
        <v>288</v>
      </c>
      <c r="G170" s="190" t="s">
        <v>208</v>
      </c>
      <c r="H170" s="191">
        <v>50.462000000000003</v>
      </c>
      <c r="I170" s="192"/>
      <c r="J170" s="193">
        <f>ROUND(I170*H170,2)</f>
        <v>0</v>
      </c>
      <c r="K170" s="189" t="s">
        <v>21</v>
      </c>
      <c r="L170" s="60"/>
      <c r="M170" s="194" t="s">
        <v>21</v>
      </c>
      <c r="N170" s="195" t="s">
        <v>44</v>
      </c>
      <c r="O170" s="41"/>
      <c r="P170" s="196">
        <f>O170*H170</f>
        <v>0</v>
      </c>
      <c r="Q170" s="196">
        <v>9.5990000000000006E-2</v>
      </c>
      <c r="R170" s="196">
        <f>Q170*H170</f>
        <v>4.8438473800000006</v>
      </c>
      <c r="S170" s="196">
        <v>0</v>
      </c>
      <c r="T170" s="197">
        <f>S170*H170</f>
        <v>0</v>
      </c>
      <c r="AR170" s="23" t="s">
        <v>128</v>
      </c>
      <c r="AT170" s="23" t="s">
        <v>123</v>
      </c>
      <c r="AU170" s="23" t="s">
        <v>85</v>
      </c>
      <c r="AY170" s="23" t="s">
        <v>121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23" t="s">
        <v>78</v>
      </c>
      <c r="BK170" s="198">
        <f>ROUND(I170*H170,2)</f>
        <v>0</v>
      </c>
      <c r="BL170" s="23" t="s">
        <v>128</v>
      </c>
      <c r="BM170" s="23" t="s">
        <v>289</v>
      </c>
    </row>
    <row r="171" spans="2:65" s="1" customFormat="1" ht="22.5" customHeight="1">
      <c r="B171" s="40"/>
      <c r="C171" s="237" t="s">
        <v>290</v>
      </c>
      <c r="D171" s="237" t="s">
        <v>149</v>
      </c>
      <c r="E171" s="238" t="s">
        <v>291</v>
      </c>
      <c r="F171" s="239" t="s">
        <v>292</v>
      </c>
      <c r="G171" s="240" t="s">
        <v>293</v>
      </c>
      <c r="H171" s="241">
        <v>50.462000000000003</v>
      </c>
      <c r="I171" s="242"/>
      <c r="J171" s="243">
        <f>ROUND(I171*H171,2)</f>
        <v>0</v>
      </c>
      <c r="K171" s="239" t="s">
        <v>21</v>
      </c>
      <c r="L171" s="244"/>
      <c r="M171" s="245" t="s">
        <v>21</v>
      </c>
      <c r="N171" s="246" t="s">
        <v>44</v>
      </c>
      <c r="O171" s="41"/>
      <c r="P171" s="196">
        <f>O171*H171</f>
        <v>0</v>
      </c>
      <c r="Q171" s="196">
        <v>2.5000000000000001E-4</v>
      </c>
      <c r="R171" s="196">
        <f>Q171*H171</f>
        <v>1.2615500000000002E-2</v>
      </c>
      <c r="S171" s="196">
        <v>0</v>
      </c>
      <c r="T171" s="197">
        <f>S171*H171</f>
        <v>0</v>
      </c>
      <c r="AR171" s="23" t="s">
        <v>153</v>
      </c>
      <c r="AT171" s="23" t="s">
        <v>149</v>
      </c>
      <c r="AU171" s="23" t="s">
        <v>85</v>
      </c>
      <c r="AY171" s="23" t="s">
        <v>121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23" t="s">
        <v>78</v>
      </c>
      <c r="BK171" s="198">
        <f>ROUND(I171*H171,2)</f>
        <v>0</v>
      </c>
      <c r="BL171" s="23" t="s">
        <v>128</v>
      </c>
      <c r="BM171" s="23" t="s">
        <v>294</v>
      </c>
    </row>
    <row r="172" spans="2:65" s="12" customFormat="1" ht="13.5">
      <c r="B172" s="211"/>
      <c r="C172" s="212"/>
      <c r="D172" s="213" t="s">
        <v>130</v>
      </c>
      <c r="E172" s="214" t="s">
        <v>21</v>
      </c>
      <c r="F172" s="215" t="s">
        <v>295</v>
      </c>
      <c r="G172" s="212"/>
      <c r="H172" s="216" t="s">
        <v>21</v>
      </c>
      <c r="I172" s="217"/>
      <c r="J172" s="212"/>
      <c r="K172" s="212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130</v>
      </c>
      <c r="AU172" s="222" t="s">
        <v>85</v>
      </c>
      <c r="AV172" s="12" t="s">
        <v>78</v>
      </c>
      <c r="AW172" s="12" t="s">
        <v>36</v>
      </c>
      <c r="AX172" s="12" t="s">
        <v>73</v>
      </c>
      <c r="AY172" s="222" t="s">
        <v>121</v>
      </c>
    </row>
    <row r="173" spans="2:65" s="11" customFormat="1" ht="13.5">
      <c r="B173" s="199"/>
      <c r="C173" s="200"/>
      <c r="D173" s="213" t="s">
        <v>130</v>
      </c>
      <c r="E173" s="223" t="s">
        <v>21</v>
      </c>
      <c r="F173" s="224" t="s">
        <v>296</v>
      </c>
      <c r="G173" s="200"/>
      <c r="H173" s="225">
        <v>50.462000000000003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130</v>
      </c>
      <c r="AU173" s="210" t="s">
        <v>85</v>
      </c>
      <c r="AV173" s="11" t="s">
        <v>85</v>
      </c>
      <c r="AW173" s="11" t="s">
        <v>36</v>
      </c>
      <c r="AX173" s="11" t="s">
        <v>78</v>
      </c>
      <c r="AY173" s="210" t="s">
        <v>121</v>
      </c>
    </row>
    <row r="174" spans="2:65" s="10" customFormat="1" ht="29.85" customHeight="1">
      <c r="B174" s="170"/>
      <c r="C174" s="171"/>
      <c r="D174" s="184" t="s">
        <v>72</v>
      </c>
      <c r="E174" s="185" t="s">
        <v>157</v>
      </c>
      <c r="F174" s="185" t="s">
        <v>297</v>
      </c>
      <c r="G174" s="171"/>
      <c r="H174" s="171"/>
      <c r="I174" s="174"/>
      <c r="J174" s="186">
        <f>BK174</f>
        <v>0</v>
      </c>
      <c r="K174" s="171"/>
      <c r="L174" s="176"/>
      <c r="M174" s="177"/>
      <c r="N174" s="178"/>
      <c r="O174" s="178"/>
      <c r="P174" s="179">
        <f>SUM(P175:P187)</f>
        <v>0</v>
      </c>
      <c r="Q174" s="178"/>
      <c r="R174" s="179">
        <f>SUM(R175:R187)</f>
        <v>14.281603010000001</v>
      </c>
      <c r="S174" s="178"/>
      <c r="T174" s="180">
        <f>SUM(T175:T187)</f>
        <v>0</v>
      </c>
      <c r="AR174" s="181" t="s">
        <v>78</v>
      </c>
      <c r="AT174" s="182" t="s">
        <v>72</v>
      </c>
      <c r="AU174" s="182" t="s">
        <v>78</v>
      </c>
      <c r="AY174" s="181" t="s">
        <v>121</v>
      </c>
      <c r="BK174" s="183">
        <f>SUM(BK175:BK187)</f>
        <v>0</v>
      </c>
    </row>
    <row r="175" spans="2:65" s="1" customFormat="1" ht="31.5" customHeight="1">
      <c r="B175" s="40"/>
      <c r="C175" s="187" t="s">
        <v>298</v>
      </c>
      <c r="D175" s="187" t="s">
        <v>123</v>
      </c>
      <c r="E175" s="188" t="s">
        <v>299</v>
      </c>
      <c r="F175" s="189" t="s">
        <v>300</v>
      </c>
      <c r="G175" s="190" t="s">
        <v>126</v>
      </c>
      <c r="H175" s="191">
        <v>5.8090000000000002</v>
      </c>
      <c r="I175" s="192"/>
      <c r="J175" s="193">
        <f>ROUND(I175*H175,2)</f>
        <v>0</v>
      </c>
      <c r="K175" s="189" t="s">
        <v>127</v>
      </c>
      <c r="L175" s="60"/>
      <c r="M175" s="194" t="s">
        <v>21</v>
      </c>
      <c r="N175" s="195" t="s">
        <v>44</v>
      </c>
      <c r="O175" s="41"/>
      <c r="P175" s="196">
        <f>O175*H175</f>
        <v>0</v>
      </c>
      <c r="Q175" s="196">
        <v>2.45329</v>
      </c>
      <c r="R175" s="196">
        <f>Q175*H175</f>
        <v>14.25116161</v>
      </c>
      <c r="S175" s="196">
        <v>0</v>
      </c>
      <c r="T175" s="197">
        <f>S175*H175</f>
        <v>0</v>
      </c>
      <c r="AR175" s="23" t="s">
        <v>128</v>
      </c>
      <c r="AT175" s="23" t="s">
        <v>123</v>
      </c>
      <c r="AU175" s="23" t="s">
        <v>85</v>
      </c>
      <c r="AY175" s="23" t="s">
        <v>121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23" t="s">
        <v>78</v>
      </c>
      <c r="BK175" s="198">
        <f>ROUND(I175*H175,2)</f>
        <v>0</v>
      </c>
      <c r="BL175" s="23" t="s">
        <v>128</v>
      </c>
      <c r="BM175" s="23" t="s">
        <v>301</v>
      </c>
    </row>
    <row r="176" spans="2:65" s="12" customFormat="1" ht="13.5">
      <c r="B176" s="211"/>
      <c r="C176" s="212"/>
      <c r="D176" s="213" t="s">
        <v>130</v>
      </c>
      <c r="E176" s="214" t="s">
        <v>21</v>
      </c>
      <c r="F176" s="215" t="s">
        <v>302</v>
      </c>
      <c r="G176" s="212"/>
      <c r="H176" s="216" t="s">
        <v>21</v>
      </c>
      <c r="I176" s="217"/>
      <c r="J176" s="212"/>
      <c r="K176" s="212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130</v>
      </c>
      <c r="AU176" s="222" t="s">
        <v>85</v>
      </c>
      <c r="AV176" s="12" t="s">
        <v>78</v>
      </c>
      <c r="AW176" s="12" t="s">
        <v>36</v>
      </c>
      <c r="AX176" s="12" t="s">
        <v>73</v>
      </c>
      <c r="AY176" s="222" t="s">
        <v>121</v>
      </c>
    </row>
    <row r="177" spans="2:65" s="11" customFormat="1" ht="13.5">
      <c r="B177" s="199"/>
      <c r="C177" s="200"/>
      <c r="D177" s="213" t="s">
        <v>130</v>
      </c>
      <c r="E177" s="223" t="s">
        <v>21</v>
      </c>
      <c r="F177" s="224" t="s">
        <v>303</v>
      </c>
      <c r="G177" s="200"/>
      <c r="H177" s="225">
        <v>2.7949999999999999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130</v>
      </c>
      <c r="AU177" s="210" t="s">
        <v>85</v>
      </c>
      <c r="AV177" s="11" t="s">
        <v>85</v>
      </c>
      <c r="AW177" s="11" t="s">
        <v>36</v>
      </c>
      <c r="AX177" s="11" t="s">
        <v>73</v>
      </c>
      <c r="AY177" s="210" t="s">
        <v>121</v>
      </c>
    </row>
    <row r="178" spans="2:65" s="12" customFormat="1" ht="13.5">
      <c r="B178" s="211"/>
      <c r="C178" s="212"/>
      <c r="D178" s="213" t="s">
        <v>130</v>
      </c>
      <c r="E178" s="214" t="s">
        <v>21</v>
      </c>
      <c r="F178" s="215" t="s">
        <v>304</v>
      </c>
      <c r="G178" s="212"/>
      <c r="H178" s="216" t="s">
        <v>21</v>
      </c>
      <c r="I178" s="217"/>
      <c r="J178" s="212"/>
      <c r="K178" s="212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130</v>
      </c>
      <c r="AU178" s="222" t="s">
        <v>85</v>
      </c>
      <c r="AV178" s="12" t="s">
        <v>78</v>
      </c>
      <c r="AW178" s="12" t="s">
        <v>36</v>
      </c>
      <c r="AX178" s="12" t="s">
        <v>73</v>
      </c>
      <c r="AY178" s="222" t="s">
        <v>121</v>
      </c>
    </row>
    <row r="179" spans="2:65" s="11" customFormat="1" ht="13.5">
      <c r="B179" s="199"/>
      <c r="C179" s="200"/>
      <c r="D179" s="213" t="s">
        <v>130</v>
      </c>
      <c r="E179" s="223" t="s">
        <v>21</v>
      </c>
      <c r="F179" s="224" t="s">
        <v>305</v>
      </c>
      <c r="G179" s="200"/>
      <c r="H179" s="225">
        <v>3.0139999999999998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130</v>
      </c>
      <c r="AU179" s="210" t="s">
        <v>85</v>
      </c>
      <c r="AV179" s="11" t="s">
        <v>85</v>
      </c>
      <c r="AW179" s="11" t="s">
        <v>36</v>
      </c>
      <c r="AX179" s="11" t="s">
        <v>73</v>
      </c>
      <c r="AY179" s="210" t="s">
        <v>121</v>
      </c>
    </row>
    <row r="180" spans="2:65" s="13" customFormat="1" ht="13.5">
      <c r="B180" s="226"/>
      <c r="C180" s="227"/>
      <c r="D180" s="201" t="s">
        <v>130</v>
      </c>
      <c r="E180" s="228" t="s">
        <v>21</v>
      </c>
      <c r="F180" s="229" t="s">
        <v>140</v>
      </c>
      <c r="G180" s="227"/>
      <c r="H180" s="230">
        <v>5.8090000000000002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130</v>
      </c>
      <c r="AU180" s="236" t="s">
        <v>85</v>
      </c>
      <c r="AV180" s="13" t="s">
        <v>128</v>
      </c>
      <c r="AW180" s="13" t="s">
        <v>36</v>
      </c>
      <c r="AX180" s="13" t="s">
        <v>78</v>
      </c>
      <c r="AY180" s="236" t="s">
        <v>121</v>
      </c>
    </row>
    <row r="181" spans="2:65" s="1" customFormat="1" ht="31.5" customHeight="1">
      <c r="B181" s="40"/>
      <c r="C181" s="187" t="s">
        <v>306</v>
      </c>
      <c r="D181" s="187" t="s">
        <v>123</v>
      </c>
      <c r="E181" s="188" t="s">
        <v>307</v>
      </c>
      <c r="F181" s="189" t="s">
        <v>308</v>
      </c>
      <c r="G181" s="190" t="s">
        <v>126</v>
      </c>
      <c r="H181" s="191">
        <v>5.8090000000000002</v>
      </c>
      <c r="I181" s="192"/>
      <c r="J181" s="193">
        <f>ROUND(I181*H181,2)</f>
        <v>0</v>
      </c>
      <c r="K181" s="189" t="s">
        <v>127</v>
      </c>
      <c r="L181" s="60"/>
      <c r="M181" s="194" t="s">
        <v>21</v>
      </c>
      <c r="N181" s="195" t="s">
        <v>44</v>
      </c>
      <c r="O181" s="41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AR181" s="23" t="s">
        <v>128</v>
      </c>
      <c r="AT181" s="23" t="s">
        <v>123</v>
      </c>
      <c r="AU181" s="23" t="s">
        <v>85</v>
      </c>
      <c r="AY181" s="23" t="s">
        <v>121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23" t="s">
        <v>78</v>
      </c>
      <c r="BK181" s="198">
        <f>ROUND(I181*H181,2)</f>
        <v>0</v>
      </c>
      <c r="BL181" s="23" t="s">
        <v>128</v>
      </c>
      <c r="BM181" s="23" t="s">
        <v>309</v>
      </c>
    </row>
    <row r="182" spans="2:65" s="1" customFormat="1" ht="31.5" customHeight="1">
      <c r="B182" s="40"/>
      <c r="C182" s="187" t="s">
        <v>310</v>
      </c>
      <c r="D182" s="187" t="s">
        <v>123</v>
      </c>
      <c r="E182" s="188" t="s">
        <v>311</v>
      </c>
      <c r="F182" s="189" t="s">
        <v>312</v>
      </c>
      <c r="G182" s="190" t="s">
        <v>126</v>
      </c>
      <c r="H182" s="191">
        <v>3.0139999999999998</v>
      </c>
      <c r="I182" s="192"/>
      <c r="J182" s="193">
        <f>ROUND(I182*H182,2)</f>
        <v>0</v>
      </c>
      <c r="K182" s="189" t="s">
        <v>127</v>
      </c>
      <c r="L182" s="60"/>
      <c r="M182" s="194" t="s">
        <v>21</v>
      </c>
      <c r="N182" s="195" t="s">
        <v>44</v>
      </c>
      <c r="O182" s="41"/>
      <c r="P182" s="196">
        <f>O182*H182</f>
        <v>0</v>
      </c>
      <c r="Q182" s="196">
        <v>1.01E-2</v>
      </c>
      <c r="R182" s="196">
        <f>Q182*H182</f>
        <v>3.0441399999999997E-2</v>
      </c>
      <c r="S182" s="196">
        <v>0</v>
      </c>
      <c r="T182" s="197">
        <f>S182*H182</f>
        <v>0</v>
      </c>
      <c r="AR182" s="23" t="s">
        <v>128</v>
      </c>
      <c r="AT182" s="23" t="s">
        <v>123</v>
      </c>
      <c r="AU182" s="23" t="s">
        <v>85</v>
      </c>
      <c r="AY182" s="23" t="s">
        <v>121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23" t="s">
        <v>78</v>
      </c>
      <c r="BK182" s="198">
        <f>ROUND(I182*H182,2)</f>
        <v>0</v>
      </c>
      <c r="BL182" s="23" t="s">
        <v>128</v>
      </c>
      <c r="BM182" s="23" t="s">
        <v>313</v>
      </c>
    </row>
    <row r="183" spans="2:65" s="12" customFormat="1" ht="13.5">
      <c r="B183" s="211"/>
      <c r="C183" s="212"/>
      <c r="D183" s="213" t="s">
        <v>130</v>
      </c>
      <c r="E183" s="214" t="s">
        <v>21</v>
      </c>
      <c r="F183" s="215" t="s">
        <v>304</v>
      </c>
      <c r="G183" s="212"/>
      <c r="H183" s="216" t="s">
        <v>21</v>
      </c>
      <c r="I183" s="217"/>
      <c r="J183" s="212"/>
      <c r="K183" s="212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130</v>
      </c>
      <c r="AU183" s="222" t="s">
        <v>85</v>
      </c>
      <c r="AV183" s="12" t="s">
        <v>78</v>
      </c>
      <c r="AW183" s="12" t="s">
        <v>36</v>
      </c>
      <c r="AX183" s="12" t="s">
        <v>73</v>
      </c>
      <c r="AY183" s="222" t="s">
        <v>121</v>
      </c>
    </row>
    <row r="184" spans="2:65" s="11" customFormat="1" ht="13.5">
      <c r="B184" s="199"/>
      <c r="C184" s="200"/>
      <c r="D184" s="201" t="s">
        <v>130</v>
      </c>
      <c r="E184" s="202" t="s">
        <v>21</v>
      </c>
      <c r="F184" s="203" t="s">
        <v>305</v>
      </c>
      <c r="G184" s="200"/>
      <c r="H184" s="204">
        <v>3.0139999999999998</v>
      </c>
      <c r="I184" s="205"/>
      <c r="J184" s="200"/>
      <c r="K184" s="200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130</v>
      </c>
      <c r="AU184" s="210" t="s">
        <v>85</v>
      </c>
      <c r="AV184" s="11" t="s">
        <v>85</v>
      </c>
      <c r="AW184" s="11" t="s">
        <v>36</v>
      </c>
      <c r="AX184" s="11" t="s">
        <v>78</v>
      </c>
      <c r="AY184" s="210" t="s">
        <v>121</v>
      </c>
    </row>
    <row r="185" spans="2:65" s="1" customFormat="1" ht="31.5" customHeight="1">
      <c r="B185" s="40"/>
      <c r="C185" s="187" t="s">
        <v>314</v>
      </c>
      <c r="D185" s="187" t="s">
        <v>123</v>
      </c>
      <c r="E185" s="188" t="s">
        <v>315</v>
      </c>
      <c r="F185" s="189" t="s">
        <v>316</v>
      </c>
      <c r="G185" s="190" t="s">
        <v>126</v>
      </c>
      <c r="H185" s="191">
        <v>4.5209999999999999</v>
      </c>
      <c r="I185" s="192"/>
      <c r="J185" s="193">
        <f>ROUND(I185*H185,2)</f>
        <v>0</v>
      </c>
      <c r="K185" s="189" t="s">
        <v>127</v>
      </c>
      <c r="L185" s="60"/>
      <c r="M185" s="194" t="s">
        <v>21</v>
      </c>
      <c r="N185" s="195" t="s">
        <v>44</v>
      </c>
      <c r="O185" s="41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AR185" s="23" t="s">
        <v>128</v>
      </c>
      <c r="AT185" s="23" t="s">
        <v>123</v>
      </c>
      <c r="AU185" s="23" t="s">
        <v>85</v>
      </c>
      <c r="AY185" s="23" t="s">
        <v>121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23" t="s">
        <v>78</v>
      </c>
      <c r="BK185" s="198">
        <f>ROUND(I185*H185,2)</f>
        <v>0</v>
      </c>
      <c r="BL185" s="23" t="s">
        <v>128</v>
      </c>
      <c r="BM185" s="23" t="s">
        <v>317</v>
      </c>
    </row>
    <row r="186" spans="2:65" s="1" customFormat="1" ht="22.5" customHeight="1">
      <c r="B186" s="40"/>
      <c r="C186" s="237" t="s">
        <v>318</v>
      </c>
      <c r="D186" s="237" t="s">
        <v>149</v>
      </c>
      <c r="E186" s="238" t="s">
        <v>319</v>
      </c>
      <c r="F186" s="239" t="s">
        <v>320</v>
      </c>
      <c r="G186" s="240" t="s">
        <v>321</v>
      </c>
      <c r="H186" s="241">
        <v>200</v>
      </c>
      <c r="I186" s="242"/>
      <c r="J186" s="243">
        <f>ROUND(I186*H186,2)</f>
        <v>0</v>
      </c>
      <c r="K186" s="239" t="s">
        <v>21</v>
      </c>
      <c r="L186" s="244"/>
      <c r="M186" s="245" t="s">
        <v>21</v>
      </c>
      <c r="N186" s="246" t="s">
        <v>44</v>
      </c>
      <c r="O186" s="41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AR186" s="23" t="s">
        <v>153</v>
      </c>
      <c r="AT186" s="23" t="s">
        <v>149</v>
      </c>
      <c r="AU186" s="23" t="s">
        <v>85</v>
      </c>
      <c r="AY186" s="23" t="s">
        <v>121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23" t="s">
        <v>78</v>
      </c>
      <c r="BK186" s="198">
        <f>ROUND(I186*H186,2)</f>
        <v>0</v>
      </c>
      <c r="BL186" s="23" t="s">
        <v>128</v>
      </c>
      <c r="BM186" s="23" t="s">
        <v>322</v>
      </c>
    </row>
    <row r="187" spans="2:65" s="11" customFormat="1" ht="13.5">
      <c r="B187" s="199"/>
      <c r="C187" s="200"/>
      <c r="D187" s="213" t="s">
        <v>130</v>
      </c>
      <c r="E187" s="223" t="s">
        <v>21</v>
      </c>
      <c r="F187" s="224" t="s">
        <v>323</v>
      </c>
      <c r="G187" s="200"/>
      <c r="H187" s="225">
        <v>200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130</v>
      </c>
      <c r="AU187" s="210" t="s">
        <v>85</v>
      </c>
      <c r="AV187" s="11" t="s">
        <v>85</v>
      </c>
      <c r="AW187" s="11" t="s">
        <v>36</v>
      </c>
      <c r="AX187" s="11" t="s">
        <v>78</v>
      </c>
      <c r="AY187" s="210" t="s">
        <v>121</v>
      </c>
    </row>
    <row r="188" spans="2:65" s="10" customFormat="1" ht="29.85" customHeight="1">
      <c r="B188" s="170"/>
      <c r="C188" s="171"/>
      <c r="D188" s="184" t="s">
        <v>72</v>
      </c>
      <c r="E188" s="185" t="s">
        <v>153</v>
      </c>
      <c r="F188" s="185" t="s">
        <v>324</v>
      </c>
      <c r="G188" s="171"/>
      <c r="H188" s="171"/>
      <c r="I188" s="174"/>
      <c r="J188" s="186">
        <f>BK188</f>
        <v>0</v>
      </c>
      <c r="K188" s="171"/>
      <c r="L188" s="176"/>
      <c r="M188" s="177"/>
      <c r="N188" s="178"/>
      <c r="O188" s="178"/>
      <c r="P188" s="179">
        <f>SUM(P189:P190)</f>
        <v>0</v>
      </c>
      <c r="Q188" s="178"/>
      <c r="R188" s="179">
        <f>SUM(R189:R190)</f>
        <v>9.6000000000000009E-3</v>
      </c>
      <c r="S188" s="178"/>
      <c r="T188" s="180">
        <f>SUM(T189:T190)</f>
        <v>0</v>
      </c>
      <c r="AR188" s="181" t="s">
        <v>78</v>
      </c>
      <c r="AT188" s="182" t="s">
        <v>72</v>
      </c>
      <c r="AU188" s="182" t="s">
        <v>78</v>
      </c>
      <c r="AY188" s="181" t="s">
        <v>121</v>
      </c>
      <c r="BK188" s="183">
        <f>SUM(BK189:BK190)</f>
        <v>0</v>
      </c>
    </row>
    <row r="189" spans="2:65" s="1" customFormat="1" ht="22.5" customHeight="1">
      <c r="B189" s="40"/>
      <c r="C189" s="187" t="s">
        <v>325</v>
      </c>
      <c r="D189" s="187" t="s">
        <v>123</v>
      </c>
      <c r="E189" s="188" t="s">
        <v>326</v>
      </c>
      <c r="F189" s="189" t="s">
        <v>327</v>
      </c>
      <c r="G189" s="190" t="s">
        <v>328</v>
      </c>
      <c r="H189" s="191">
        <v>5.77</v>
      </c>
      <c r="I189" s="192"/>
      <c r="J189" s="193">
        <f>ROUND(I189*H189,2)</f>
        <v>0</v>
      </c>
      <c r="K189" s="189" t="s">
        <v>21</v>
      </c>
      <c r="L189" s="60"/>
      <c r="M189" s="194" t="s">
        <v>21</v>
      </c>
      <c r="N189" s="195" t="s">
        <v>44</v>
      </c>
      <c r="O189" s="41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AR189" s="23" t="s">
        <v>128</v>
      </c>
      <c r="AT189" s="23" t="s">
        <v>123</v>
      </c>
      <c r="AU189" s="23" t="s">
        <v>85</v>
      </c>
      <c r="AY189" s="23" t="s">
        <v>121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23" t="s">
        <v>78</v>
      </c>
      <c r="BK189" s="198">
        <f>ROUND(I189*H189,2)</f>
        <v>0</v>
      </c>
      <c r="BL189" s="23" t="s">
        <v>128</v>
      </c>
      <c r="BM189" s="23" t="s">
        <v>329</v>
      </c>
    </row>
    <row r="190" spans="2:65" s="1" customFormat="1" ht="22.5" customHeight="1">
      <c r="B190" s="40"/>
      <c r="C190" s="237" t="s">
        <v>330</v>
      </c>
      <c r="D190" s="237" t="s">
        <v>149</v>
      </c>
      <c r="E190" s="238" t="s">
        <v>331</v>
      </c>
      <c r="F190" s="239" t="s">
        <v>332</v>
      </c>
      <c r="G190" s="240" t="s">
        <v>328</v>
      </c>
      <c r="H190" s="241">
        <v>6</v>
      </c>
      <c r="I190" s="242"/>
      <c r="J190" s="243">
        <f>ROUND(I190*H190,2)</f>
        <v>0</v>
      </c>
      <c r="K190" s="239" t="s">
        <v>21</v>
      </c>
      <c r="L190" s="244"/>
      <c r="M190" s="245" t="s">
        <v>21</v>
      </c>
      <c r="N190" s="246" t="s">
        <v>44</v>
      </c>
      <c r="O190" s="41"/>
      <c r="P190" s="196">
        <f>O190*H190</f>
        <v>0</v>
      </c>
      <c r="Q190" s="196">
        <v>1.6000000000000001E-3</v>
      </c>
      <c r="R190" s="196">
        <f>Q190*H190</f>
        <v>9.6000000000000009E-3</v>
      </c>
      <c r="S190" s="196">
        <v>0</v>
      </c>
      <c r="T190" s="197">
        <f>S190*H190</f>
        <v>0</v>
      </c>
      <c r="AR190" s="23" t="s">
        <v>153</v>
      </c>
      <c r="AT190" s="23" t="s">
        <v>149</v>
      </c>
      <c r="AU190" s="23" t="s">
        <v>85</v>
      </c>
      <c r="AY190" s="23" t="s">
        <v>121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23" t="s">
        <v>78</v>
      </c>
      <c r="BK190" s="198">
        <f>ROUND(I190*H190,2)</f>
        <v>0</v>
      </c>
      <c r="BL190" s="23" t="s">
        <v>128</v>
      </c>
      <c r="BM190" s="23" t="s">
        <v>333</v>
      </c>
    </row>
    <row r="191" spans="2:65" s="10" customFormat="1" ht="29.85" customHeight="1">
      <c r="B191" s="170"/>
      <c r="C191" s="171"/>
      <c r="D191" s="184" t="s">
        <v>72</v>
      </c>
      <c r="E191" s="185" t="s">
        <v>176</v>
      </c>
      <c r="F191" s="185" t="s">
        <v>334</v>
      </c>
      <c r="G191" s="171"/>
      <c r="H191" s="171"/>
      <c r="I191" s="174"/>
      <c r="J191" s="186">
        <f>BK191</f>
        <v>0</v>
      </c>
      <c r="K191" s="171"/>
      <c r="L191" s="176"/>
      <c r="M191" s="177"/>
      <c r="N191" s="178"/>
      <c r="O191" s="178"/>
      <c r="P191" s="179">
        <f>SUM(P192:P213)</f>
        <v>0</v>
      </c>
      <c r="Q191" s="178"/>
      <c r="R191" s="179">
        <f>SUM(R192:R213)</f>
        <v>2.3422000000000001</v>
      </c>
      <c r="S191" s="178"/>
      <c r="T191" s="180">
        <f>SUM(T192:T213)</f>
        <v>0</v>
      </c>
      <c r="AR191" s="181" t="s">
        <v>78</v>
      </c>
      <c r="AT191" s="182" t="s">
        <v>72</v>
      </c>
      <c r="AU191" s="182" t="s">
        <v>78</v>
      </c>
      <c r="AY191" s="181" t="s">
        <v>121</v>
      </c>
      <c r="BK191" s="183">
        <f>SUM(BK192:BK213)</f>
        <v>0</v>
      </c>
    </row>
    <row r="192" spans="2:65" s="1" customFormat="1" ht="44.25" customHeight="1">
      <c r="B192" s="40"/>
      <c r="C192" s="187" t="s">
        <v>335</v>
      </c>
      <c r="D192" s="187" t="s">
        <v>123</v>
      </c>
      <c r="E192" s="188" t="s">
        <v>336</v>
      </c>
      <c r="F192" s="189" t="s">
        <v>337</v>
      </c>
      <c r="G192" s="190" t="s">
        <v>328</v>
      </c>
      <c r="H192" s="191">
        <v>1</v>
      </c>
      <c r="I192" s="192"/>
      <c r="J192" s="193">
        <f>ROUND(I192*H192,2)</f>
        <v>0</v>
      </c>
      <c r="K192" s="189" t="s">
        <v>127</v>
      </c>
      <c r="L192" s="60"/>
      <c r="M192" s="194" t="s">
        <v>21</v>
      </c>
      <c r="N192" s="195" t="s">
        <v>44</v>
      </c>
      <c r="O192" s="41"/>
      <c r="P192" s="196">
        <f>O192*H192</f>
        <v>0</v>
      </c>
      <c r="Q192" s="196">
        <v>2.5000000000000001E-4</v>
      </c>
      <c r="R192" s="196">
        <f>Q192*H192</f>
        <v>2.5000000000000001E-4</v>
      </c>
      <c r="S192" s="196">
        <v>0</v>
      </c>
      <c r="T192" s="197">
        <f>S192*H192</f>
        <v>0</v>
      </c>
      <c r="AR192" s="23" t="s">
        <v>128</v>
      </c>
      <c r="AT192" s="23" t="s">
        <v>123</v>
      </c>
      <c r="AU192" s="23" t="s">
        <v>85</v>
      </c>
      <c r="AY192" s="23" t="s">
        <v>121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23" t="s">
        <v>78</v>
      </c>
      <c r="BK192" s="198">
        <f>ROUND(I192*H192,2)</f>
        <v>0</v>
      </c>
      <c r="BL192" s="23" t="s">
        <v>128</v>
      </c>
      <c r="BM192" s="23" t="s">
        <v>338</v>
      </c>
    </row>
    <row r="193" spans="2:65" s="1" customFormat="1" ht="22.5" customHeight="1">
      <c r="B193" s="40"/>
      <c r="C193" s="237" t="s">
        <v>339</v>
      </c>
      <c r="D193" s="237" t="s">
        <v>149</v>
      </c>
      <c r="E193" s="238" t="s">
        <v>340</v>
      </c>
      <c r="F193" s="239" t="s">
        <v>341</v>
      </c>
      <c r="G193" s="240" t="s">
        <v>328</v>
      </c>
      <c r="H193" s="241">
        <v>1</v>
      </c>
      <c r="I193" s="242"/>
      <c r="J193" s="243">
        <f>ROUND(I193*H193,2)</f>
        <v>0</v>
      </c>
      <c r="K193" s="239" t="s">
        <v>21</v>
      </c>
      <c r="L193" s="244"/>
      <c r="M193" s="245" t="s">
        <v>21</v>
      </c>
      <c r="N193" s="246" t="s">
        <v>44</v>
      </c>
      <c r="O193" s="41"/>
      <c r="P193" s="196">
        <f>O193*H193</f>
        <v>0</v>
      </c>
      <c r="Q193" s="196">
        <v>0.03</v>
      </c>
      <c r="R193" s="196">
        <f>Q193*H193</f>
        <v>0.03</v>
      </c>
      <c r="S193" s="196">
        <v>0</v>
      </c>
      <c r="T193" s="197">
        <f>S193*H193</f>
        <v>0</v>
      </c>
      <c r="AR193" s="23" t="s">
        <v>153</v>
      </c>
      <c r="AT193" s="23" t="s">
        <v>149</v>
      </c>
      <c r="AU193" s="23" t="s">
        <v>85</v>
      </c>
      <c r="AY193" s="23" t="s">
        <v>121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23" t="s">
        <v>78</v>
      </c>
      <c r="BK193" s="198">
        <f>ROUND(I193*H193,2)</f>
        <v>0</v>
      </c>
      <c r="BL193" s="23" t="s">
        <v>128</v>
      </c>
      <c r="BM193" s="23" t="s">
        <v>342</v>
      </c>
    </row>
    <row r="194" spans="2:65" s="1" customFormat="1" ht="31.5" customHeight="1">
      <c r="B194" s="40"/>
      <c r="C194" s="187" t="s">
        <v>343</v>
      </c>
      <c r="D194" s="187" t="s">
        <v>123</v>
      </c>
      <c r="E194" s="188" t="s">
        <v>344</v>
      </c>
      <c r="F194" s="189" t="s">
        <v>345</v>
      </c>
      <c r="G194" s="190" t="s">
        <v>201</v>
      </c>
      <c r="H194" s="191">
        <v>1.6E-2</v>
      </c>
      <c r="I194" s="192"/>
      <c r="J194" s="193">
        <f>ROUND(I194*H194,2)</f>
        <v>0</v>
      </c>
      <c r="K194" s="189" t="s">
        <v>127</v>
      </c>
      <c r="L194" s="60"/>
      <c r="M194" s="194" t="s">
        <v>21</v>
      </c>
      <c r="N194" s="195" t="s">
        <v>44</v>
      </c>
      <c r="O194" s="41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AR194" s="23" t="s">
        <v>128</v>
      </c>
      <c r="AT194" s="23" t="s">
        <v>123</v>
      </c>
      <c r="AU194" s="23" t="s">
        <v>85</v>
      </c>
      <c r="AY194" s="23" t="s">
        <v>121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23" t="s">
        <v>78</v>
      </c>
      <c r="BK194" s="198">
        <f>ROUND(I194*H194,2)</f>
        <v>0</v>
      </c>
      <c r="BL194" s="23" t="s">
        <v>128</v>
      </c>
      <c r="BM194" s="23" t="s">
        <v>346</v>
      </c>
    </row>
    <row r="195" spans="2:65" s="12" customFormat="1" ht="13.5">
      <c r="B195" s="211"/>
      <c r="C195" s="212"/>
      <c r="D195" s="213" t="s">
        <v>130</v>
      </c>
      <c r="E195" s="214" t="s">
        <v>21</v>
      </c>
      <c r="F195" s="215" t="s">
        <v>347</v>
      </c>
      <c r="G195" s="212"/>
      <c r="H195" s="216" t="s">
        <v>21</v>
      </c>
      <c r="I195" s="217"/>
      <c r="J195" s="212"/>
      <c r="K195" s="212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130</v>
      </c>
      <c r="AU195" s="222" t="s">
        <v>85</v>
      </c>
      <c r="AV195" s="12" t="s">
        <v>78</v>
      </c>
      <c r="AW195" s="12" t="s">
        <v>36</v>
      </c>
      <c r="AX195" s="12" t="s">
        <v>73</v>
      </c>
      <c r="AY195" s="222" t="s">
        <v>121</v>
      </c>
    </row>
    <row r="196" spans="2:65" s="11" customFormat="1" ht="13.5">
      <c r="B196" s="199"/>
      <c r="C196" s="200"/>
      <c r="D196" s="213" t="s">
        <v>130</v>
      </c>
      <c r="E196" s="223" t="s">
        <v>21</v>
      </c>
      <c r="F196" s="224" t="s">
        <v>348</v>
      </c>
      <c r="G196" s="200"/>
      <c r="H196" s="225">
        <v>1.0999999999999999E-2</v>
      </c>
      <c r="I196" s="205"/>
      <c r="J196" s="200"/>
      <c r="K196" s="200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130</v>
      </c>
      <c r="AU196" s="210" t="s">
        <v>85</v>
      </c>
      <c r="AV196" s="11" t="s">
        <v>85</v>
      </c>
      <c r="AW196" s="11" t="s">
        <v>36</v>
      </c>
      <c r="AX196" s="11" t="s">
        <v>73</v>
      </c>
      <c r="AY196" s="210" t="s">
        <v>121</v>
      </c>
    </row>
    <row r="197" spans="2:65" s="12" customFormat="1" ht="13.5">
      <c r="B197" s="211"/>
      <c r="C197" s="212"/>
      <c r="D197" s="213" t="s">
        <v>130</v>
      </c>
      <c r="E197" s="214" t="s">
        <v>21</v>
      </c>
      <c r="F197" s="215" t="s">
        <v>349</v>
      </c>
      <c r="G197" s="212"/>
      <c r="H197" s="216" t="s">
        <v>21</v>
      </c>
      <c r="I197" s="217"/>
      <c r="J197" s="212"/>
      <c r="K197" s="212"/>
      <c r="L197" s="218"/>
      <c r="M197" s="219"/>
      <c r="N197" s="220"/>
      <c r="O197" s="220"/>
      <c r="P197" s="220"/>
      <c r="Q197" s="220"/>
      <c r="R197" s="220"/>
      <c r="S197" s="220"/>
      <c r="T197" s="221"/>
      <c r="AT197" s="222" t="s">
        <v>130</v>
      </c>
      <c r="AU197" s="222" t="s">
        <v>85</v>
      </c>
      <c r="AV197" s="12" t="s">
        <v>78</v>
      </c>
      <c r="AW197" s="12" t="s">
        <v>36</v>
      </c>
      <c r="AX197" s="12" t="s">
        <v>73</v>
      </c>
      <c r="AY197" s="222" t="s">
        <v>121</v>
      </c>
    </row>
    <row r="198" spans="2:65" s="11" customFormat="1" ht="13.5">
      <c r="B198" s="199"/>
      <c r="C198" s="200"/>
      <c r="D198" s="213" t="s">
        <v>130</v>
      </c>
      <c r="E198" s="223" t="s">
        <v>21</v>
      </c>
      <c r="F198" s="224" t="s">
        <v>350</v>
      </c>
      <c r="G198" s="200"/>
      <c r="H198" s="225">
        <v>4.0000000000000001E-3</v>
      </c>
      <c r="I198" s="205"/>
      <c r="J198" s="200"/>
      <c r="K198" s="200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130</v>
      </c>
      <c r="AU198" s="210" t="s">
        <v>85</v>
      </c>
      <c r="AV198" s="11" t="s">
        <v>85</v>
      </c>
      <c r="AW198" s="11" t="s">
        <v>36</v>
      </c>
      <c r="AX198" s="11" t="s">
        <v>73</v>
      </c>
      <c r="AY198" s="210" t="s">
        <v>121</v>
      </c>
    </row>
    <row r="199" spans="2:65" s="12" customFormat="1" ht="13.5">
      <c r="B199" s="211"/>
      <c r="C199" s="212"/>
      <c r="D199" s="213" t="s">
        <v>130</v>
      </c>
      <c r="E199" s="214" t="s">
        <v>21</v>
      </c>
      <c r="F199" s="215" t="s">
        <v>351</v>
      </c>
      <c r="G199" s="212"/>
      <c r="H199" s="216" t="s">
        <v>21</v>
      </c>
      <c r="I199" s="217"/>
      <c r="J199" s="212"/>
      <c r="K199" s="212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130</v>
      </c>
      <c r="AU199" s="222" t="s">
        <v>85</v>
      </c>
      <c r="AV199" s="12" t="s">
        <v>78</v>
      </c>
      <c r="AW199" s="12" t="s">
        <v>36</v>
      </c>
      <c r="AX199" s="12" t="s">
        <v>73</v>
      </c>
      <c r="AY199" s="222" t="s">
        <v>121</v>
      </c>
    </row>
    <row r="200" spans="2:65" s="11" customFormat="1" ht="13.5">
      <c r="B200" s="199"/>
      <c r="C200" s="200"/>
      <c r="D200" s="213" t="s">
        <v>130</v>
      </c>
      <c r="E200" s="223" t="s">
        <v>21</v>
      </c>
      <c r="F200" s="224" t="s">
        <v>352</v>
      </c>
      <c r="G200" s="200"/>
      <c r="H200" s="225">
        <v>1E-3</v>
      </c>
      <c r="I200" s="205"/>
      <c r="J200" s="200"/>
      <c r="K200" s="200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130</v>
      </c>
      <c r="AU200" s="210" t="s">
        <v>85</v>
      </c>
      <c r="AV200" s="11" t="s">
        <v>85</v>
      </c>
      <c r="AW200" s="11" t="s">
        <v>36</v>
      </c>
      <c r="AX200" s="11" t="s">
        <v>73</v>
      </c>
      <c r="AY200" s="210" t="s">
        <v>121</v>
      </c>
    </row>
    <row r="201" spans="2:65" s="13" customFormat="1" ht="13.5">
      <c r="B201" s="226"/>
      <c r="C201" s="227"/>
      <c r="D201" s="201" t="s">
        <v>130</v>
      </c>
      <c r="E201" s="228" t="s">
        <v>21</v>
      </c>
      <c r="F201" s="229" t="s">
        <v>140</v>
      </c>
      <c r="G201" s="227"/>
      <c r="H201" s="230">
        <v>1.6E-2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130</v>
      </c>
      <c r="AU201" s="236" t="s">
        <v>85</v>
      </c>
      <c r="AV201" s="13" t="s">
        <v>128</v>
      </c>
      <c r="AW201" s="13" t="s">
        <v>36</v>
      </c>
      <c r="AX201" s="13" t="s">
        <v>78</v>
      </c>
      <c r="AY201" s="236" t="s">
        <v>121</v>
      </c>
    </row>
    <row r="202" spans="2:65" s="1" customFormat="1" ht="22.5" customHeight="1">
      <c r="B202" s="40"/>
      <c r="C202" s="237" t="s">
        <v>353</v>
      </c>
      <c r="D202" s="237" t="s">
        <v>149</v>
      </c>
      <c r="E202" s="238" t="s">
        <v>354</v>
      </c>
      <c r="F202" s="239" t="s">
        <v>355</v>
      </c>
      <c r="G202" s="240" t="s">
        <v>356</v>
      </c>
      <c r="H202" s="241">
        <v>1</v>
      </c>
      <c r="I202" s="242"/>
      <c r="J202" s="243">
        <f>ROUND(I202*H202,2)</f>
        <v>0</v>
      </c>
      <c r="K202" s="239" t="s">
        <v>21</v>
      </c>
      <c r="L202" s="244"/>
      <c r="M202" s="245" t="s">
        <v>21</v>
      </c>
      <c r="N202" s="246" t="s">
        <v>44</v>
      </c>
      <c r="O202" s="41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AR202" s="23" t="s">
        <v>153</v>
      </c>
      <c r="AT202" s="23" t="s">
        <v>149</v>
      </c>
      <c r="AU202" s="23" t="s">
        <v>85</v>
      </c>
      <c r="AY202" s="23" t="s">
        <v>121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78</v>
      </c>
      <c r="BK202" s="198">
        <f>ROUND(I202*H202,2)</f>
        <v>0</v>
      </c>
      <c r="BL202" s="23" t="s">
        <v>128</v>
      </c>
      <c r="BM202" s="23" t="s">
        <v>357</v>
      </c>
    </row>
    <row r="203" spans="2:65" s="1" customFormat="1" ht="22.5" customHeight="1">
      <c r="B203" s="40"/>
      <c r="C203" s="237" t="s">
        <v>358</v>
      </c>
      <c r="D203" s="237" t="s">
        <v>149</v>
      </c>
      <c r="E203" s="238" t="s">
        <v>359</v>
      </c>
      <c r="F203" s="239" t="s">
        <v>360</v>
      </c>
      <c r="G203" s="240" t="s">
        <v>356</v>
      </c>
      <c r="H203" s="241">
        <v>75</v>
      </c>
      <c r="I203" s="242"/>
      <c r="J203" s="243">
        <f>ROUND(I203*H203,2)</f>
        <v>0</v>
      </c>
      <c r="K203" s="239" t="s">
        <v>21</v>
      </c>
      <c r="L203" s="244"/>
      <c r="M203" s="245" t="s">
        <v>21</v>
      </c>
      <c r="N203" s="246" t="s">
        <v>44</v>
      </c>
      <c r="O203" s="41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AR203" s="23" t="s">
        <v>153</v>
      </c>
      <c r="AT203" s="23" t="s">
        <v>149</v>
      </c>
      <c r="AU203" s="23" t="s">
        <v>85</v>
      </c>
      <c r="AY203" s="23" t="s">
        <v>121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23" t="s">
        <v>78</v>
      </c>
      <c r="BK203" s="198">
        <f>ROUND(I203*H203,2)</f>
        <v>0</v>
      </c>
      <c r="BL203" s="23" t="s">
        <v>128</v>
      </c>
      <c r="BM203" s="23" t="s">
        <v>361</v>
      </c>
    </row>
    <row r="204" spans="2:65" s="11" customFormat="1" ht="13.5">
      <c r="B204" s="199"/>
      <c r="C204" s="200"/>
      <c r="D204" s="201" t="s">
        <v>130</v>
      </c>
      <c r="E204" s="202" t="s">
        <v>21</v>
      </c>
      <c r="F204" s="203" t="s">
        <v>362</v>
      </c>
      <c r="G204" s="200"/>
      <c r="H204" s="204">
        <v>75</v>
      </c>
      <c r="I204" s="205"/>
      <c r="J204" s="200"/>
      <c r="K204" s="200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130</v>
      </c>
      <c r="AU204" s="210" t="s">
        <v>85</v>
      </c>
      <c r="AV204" s="11" t="s">
        <v>85</v>
      </c>
      <c r="AW204" s="11" t="s">
        <v>36</v>
      </c>
      <c r="AX204" s="11" t="s">
        <v>78</v>
      </c>
      <c r="AY204" s="210" t="s">
        <v>121</v>
      </c>
    </row>
    <row r="205" spans="2:65" s="1" customFormat="1" ht="22.5" customHeight="1">
      <c r="B205" s="40"/>
      <c r="C205" s="237" t="s">
        <v>363</v>
      </c>
      <c r="D205" s="237" t="s">
        <v>149</v>
      </c>
      <c r="E205" s="238" t="s">
        <v>364</v>
      </c>
      <c r="F205" s="239" t="s">
        <v>365</v>
      </c>
      <c r="G205" s="240" t="s">
        <v>356</v>
      </c>
      <c r="H205" s="241">
        <v>16</v>
      </c>
      <c r="I205" s="242"/>
      <c r="J205" s="243">
        <f>ROUND(I205*H205,2)</f>
        <v>0</v>
      </c>
      <c r="K205" s="239" t="s">
        <v>21</v>
      </c>
      <c r="L205" s="244"/>
      <c r="M205" s="245" t="s">
        <v>21</v>
      </c>
      <c r="N205" s="246" t="s">
        <v>44</v>
      </c>
      <c r="O205" s="41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AR205" s="23" t="s">
        <v>153</v>
      </c>
      <c r="AT205" s="23" t="s">
        <v>149</v>
      </c>
      <c r="AU205" s="23" t="s">
        <v>85</v>
      </c>
      <c r="AY205" s="23" t="s">
        <v>121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23" t="s">
        <v>78</v>
      </c>
      <c r="BK205" s="198">
        <f>ROUND(I205*H205,2)</f>
        <v>0</v>
      </c>
      <c r="BL205" s="23" t="s">
        <v>128</v>
      </c>
      <c r="BM205" s="23" t="s">
        <v>366</v>
      </c>
    </row>
    <row r="206" spans="2:65" s="1" customFormat="1" ht="22.5" customHeight="1">
      <c r="B206" s="40"/>
      <c r="C206" s="237" t="s">
        <v>367</v>
      </c>
      <c r="D206" s="237" t="s">
        <v>149</v>
      </c>
      <c r="E206" s="238" t="s">
        <v>368</v>
      </c>
      <c r="F206" s="239" t="s">
        <v>369</v>
      </c>
      <c r="G206" s="240" t="s">
        <v>356</v>
      </c>
      <c r="H206" s="241">
        <v>3</v>
      </c>
      <c r="I206" s="242"/>
      <c r="J206" s="243">
        <f>ROUND(I206*H206,2)</f>
        <v>0</v>
      </c>
      <c r="K206" s="239" t="s">
        <v>21</v>
      </c>
      <c r="L206" s="244"/>
      <c r="M206" s="245" t="s">
        <v>21</v>
      </c>
      <c r="N206" s="246" t="s">
        <v>44</v>
      </c>
      <c r="O206" s="41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AR206" s="23" t="s">
        <v>153</v>
      </c>
      <c r="AT206" s="23" t="s">
        <v>149</v>
      </c>
      <c r="AU206" s="23" t="s">
        <v>85</v>
      </c>
      <c r="AY206" s="23" t="s">
        <v>121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23" t="s">
        <v>78</v>
      </c>
      <c r="BK206" s="198">
        <f>ROUND(I206*H206,2)</f>
        <v>0</v>
      </c>
      <c r="BL206" s="23" t="s">
        <v>128</v>
      </c>
      <c r="BM206" s="23" t="s">
        <v>370</v>
      </c>
    </row>
    <row r="207" spans="2:65" s="1" customFormat="1" ht="22.5" customHeight="1">
      <c r="B207" s="40"/>
      <c r="C207" s="237" t="s">
        <v>371</v>
      </c>
      <c r="D207" s="237" t="s">
        <v>149</v>
      </c>
      <c r="E207" s="238" t="s">
        <v>372</v>
      </c>
      <c r="F207" s="239" t="s">
        <v>373</v>
      </c>
      <c r="G207" s="240" t="s">
        <v>356</v>
      </c>
      <c r="H207" s="241">
        <v>6</v>
      </c>
      <c r="I207" s="242"/>
      <c r="J207" s="243">
        <f>ROUND(I207*H207,2)</f>
        <v>0</v>
      </c>
      <c r="K207" s="239" t="s">
        <v>21</v>
      </c>
      <c r="L207" s="244"/>
      <c r="M207" s="245" t="s">
        <v>21</v>
      </c>
      <c r="N207" s="246" t="s">
        <v>44</v>
      </c>
      <c r="O207" s="41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AR207" s="23" t="s">
        <v>153</v>
      </c>
      <c r="AT207" s="23" t="s">
        <v>149</v>
      </c>
      <c r="AU207" s="23" t="s">
        <v>85</v>
      </c>
      <c r="AY207" s="23" t="s">
        <v>121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23" t="s">
        <v>78</v>
      </c>
      <c r="BK207" s="198">
        <f>ROUND(I207*H207,2)</f>
        <v>0</v>
      </c>
      <c r="BL207" s="23" t="s">
        <v>128</v>
      </c>
      <c r="BM207" s="23" t="s">
        <v>374</v>
      </c>
    </row>
    <row r="208" spans="2:65" s="1" customFormat="1" ht="22.5" customHeight="1">
      <c r="B208" s="40"/>
      <c r="C208" s="237" t="s">
        <v>375</v>
      </c>
      <c r="D208" s="237" t="s">
        <v>149</v>
      </c>
      <c r="E208" s="238" t="s">
        <v>376</v>
      </c>
      <c r="F208" s="239" t="s">
        <v>377</v>
      </c>
      <c r="G208" s="240" t="s">
        <v>152</v>
      </c>
      <c r="H208" s="241">
        <v>2311.9499999999998</v>
      </c>
      <c r="I208" s="242"/>
      <c r="J208" s="243">
        <f>ROUND(I208*H208,2)</f>
        <v>0</v>
      </c>
      <c r="K208" s="239" t="s">
        <v>127</v>
      </c>
      <c r="L208" s="244"/>
      <c r="M208" s="245" t="s">
        <v>21</v>
      </c>
      <c r="N208" s="246" t="s">
        <v>44</v>
      </c>
      <c r="O208" s="41"/>
      <c r="P208" s="196">
        <f>O208*H208</f>
        <v>0</v>
      </c>
      <c r="Q208" s="196">
        <v>1E-3</v>
      </c>
      <c r="R208" s="196">
        <f>Q208*H208</f>
        <v>2.3119499999999999</v>
      </c>
      <c r="S208" s="196">
        <v>0</v>
      </c>
      <c r="T208" s="197">
        <f>S208*H208</f>
        <v>0</v>
      </c>
      <c r="AR208" s="23" t="s">
        <v>153</v>
      </c>
      <c r="AT208" s="23" t="s">
        <v>149</v>
      </c>
      <c r="AU208" s="23" t="s">
        <v>85</v>
      </c>
      <c r="AY208" s="23" t="s">
        <v>121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23" t="s">
        <v>78</v>
      </c>
      <c r="BK208" s="198">
        <f>ROUND(I208*H208,2)</f>
        <v>0</v>
      </c>
      <c r="BL208" s="23" t="s">
        <v>128</v>
      </c>
      <c r="BM208" s="23" t="s">
        <v>378</v>
      </c>
    </row>
    <row r="209" spans="2:65" s="12" customFormat="1" ht="13.5">
      <c r="B209" s="211"/>
      <c r="C209" s="212"/>
      <c r="D209" s="213" t="s">
        <v>130</v>
      </c>
      <c r="E209" s="214" t="s">
        <v>21</v>
      </c>
      <c r="F209" s="215" t="s">
        <v>136</v>
      </c>
      <c r="G209" s="212"/>
      <c r="H209" s="216" t="s">
        <v>21</v>
      </c>
      <c r="I209" s="217"/>
      <c r="J209" s="212"/>
      <c r="K209" s="212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130</v>
      </c>
      <c r="AU209" s="222" t="s">
        <v>85</v>
      </c>
      <c r="AV209" s="12" t="s">
        <v>78</v>
      </c>
      <c r="AW209" s="12" t="s">
        <v>36</v>
      </c>
      <c r="AX209" s="12" t="s">
        <v>73</v>
      </c>
      <c r="AY209" s="222" t="s">
        <v>121</v>
      </c>
    </row>
    <row r="210" spans="2:65" s="11" customFormat="1" ht="13.5">
      <c r="B210" s="199"/>
      <c r="C210" s="200"/>
      <c r="D210" s="213" t="s">
        <v>130</v>
      </c>
      <c r="E210" s="223" t="s">
        <v>21</v>
      </c>
      <c r="F210" s="224" t="s">
        <v>379</v>
      </c>
      <c r="G210" s="200"/>
      <c r="H210" s="225">
        <v>1210.125</v>
      </c>
      <c r="I210" s="205"/>
      <c r="J210" s="200"/>
      <c r="K210" s="200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130</v>
      </c>
      <c r="AU210" s="210" t="s">
        <v>85</v>
      </c>
      <c r="AV210" s="11" t="s">
        <v>85</v>
      </c>
      <c r="AW210" s="11" t="s">
        <v>36</v>
      </c>
      <c r="AX210" s="11" t="s">
        <v>73</v>
      </c>
      <c r="AY210" s="210" t="s">
        <v>121</v>
      </c>
    </row>
    <row r="211" spans="2:65" s="12" customFormat="1" ht="13.5">
      <c r="B211" s="211"/>
      <c r="C211" s="212"/>
      <c r="D211" s="213" t="s">
        <v>130</v>
      </c>
      <c r="E211" s="214" t="s">
        <v>21</v>
      </c>
      <c r="F211" s="215" t="s">
        <v>216</v>
      </c>
      <c r="G211" s="212"/>
      <c r="H211" s="216" t="s">
        <v>21</v>
      </c>
      <c r="I211" s="217"/>
      <c r="J211" s="212"/>
      <c r="K211" s="212"/>
      <c r="L211" s="218"/>
      <c r="M211" s="219"/>
      <c r="N211" s="220"/>
      <c r="O211" s="220"/>
      <c r="P211" s="220"/>
      <c r="Q211" s="220"/>
      <c r="R211" s="220"/>
      <c r="S211" s="220"/>
      <c r="T211" s="221"/>
      <c r="AT211" s="222" t="s">
        <v>130</v>
      </c>
      <c r="AU211" s="222" t="s">
        <v>85</v>
      </c>
      <c r="AV211" s="12" t="s">
        <v>78</v>
      </c>
      <c r="AW211" s="12" t="s">
        <v>36</v>
      </c>
      <c r="AX211" s="12" t="s">
        <v>73</v>
      </c>
      <c r="AY211" s="222" t="s">
        <v>121</v>
      </c>
    </row>
    <row r="212" spans="2:65" s="11" customFormat="1" ht="13.5">
      <c r="B212" s="199"/>
      <c r="C212" s="200"/>
      <c r="D212" s="213" t="s">
        <v>130</v>
      </c>
      <c r="E212" s="223" t="s">
        <v>21</v>
      </c>
      <c r="F212" s="224" t="s">
        <v>380</v>
      </c>
      <c r="G212" s="200"/>
      <c r="H212" s="225">
        <v>1101.825</v>
      </c>
      <c r="I212" s="205"/>
      <c r="J212" s="200"/>
      <c r="K212" s="200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130</v>
      </c>
      <c r="AU212" s="210" t="s">
        <v>85</v>
      </c>
      <c r="AV212" s="11" t="s">
        <v>85</v>
      </c>
      <c r="AW212" s="11" t="s">
        <v>36</v>
      </c>
      <c r="AX212" s="11" t="s">
        <v>73</v>
      </c>
      <c r="AY212" s="210" t="s">
        <v>121</v>
      </c>
    </row>
    <row r="213" spans="2:65" s="13" customFormat="1" ht="13.5">
      <c r="B213" s="226"/>
      <c r="C213" s="227"/>
      <c r="D213" s="213" t="s">
        <v>130</v>
      </c>
      <c r="E213" s="247" t="s">
        <v>21</v>
      </c>
      <c r="F213" s="248" t="s">
        <v>140</v>
      </c>
      <c r="G213" s="227"/>
      <c r="H213" s="249">
        <v>2311.9499999999998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AT213" s="236" t="s">
        <v>130</v>
      </c>
      <c r="AU213" s="236" t="s">
        <v>85</v>
      </c>
      <c r="AV213" s="13" t="s">
        <v>128</v>
      </c>
      <c r="AW213" s="13" t="s">
        <v>36</v>
      </c>
      <c r="AX213" s="13" t="s">
        <v>78</v>
      </c>
      <c r="AY213" s="236" t="s">
        <v>121</v>
      </c>
    </row>
    <row r="214" spans="2:65" s="10" customFormat="1" ht="29.85" customHeight="1">
      <c r="B214" s="170"/>
      <c r="C214" s="171"/>
      <c r="D214" s="184" t="s">
        <v>72</v>
      </c>
      <c r="E214" s="185" t="s">
        <v>381</v>
      </c>
      <c r="F214" s="185" t="s">
        <v>382</v>
      </c>
      <c r="G214" s="171"/>
      <c r="H214" s="171"/>
      <c r="I214" s="174"/>
      <c r="J214" s="186">
        <f>BK214</f>
        <v>0</v>
      </c>
      <c r="K214" s="171"/>
      <c r="L214" s="176"/>
      <c r="M214" s="177"/>
      <c r="N214" s="178"/>
      <c r="O214" s="178"/>
      <c r="P214" s="179">
        <f>P215</f>
        <v>0</v>
      </c>
      <c r="Q214" s="178"/>
      <c r="R214" s="179">
        <f>R215</f>
        <v>0</v>
      </c>
      <c r="S214" s="178"/>
      <c r="T214" s="180">
        <f>T215</f>
        <v>0</v>
      </c>
      <c r="AR214" s="181" t="s">
        <v>78</v>
      </c>
      <c r="AT214" s="182" t="s">
        <v>72</v>
      </c>
      <c r="AU214" s="182" t="s">
        <v>78</v>
      </c>
      <c r="AY214" s="181" t="s">
        <v>121</v>
      </c>
      <c r="BK214" s="183">
        <f>BK215</f>
        <v>0</v>
      </c>
    </row>
    <row r="215" spans="2:65" s="1" customFormat="1" ht="31.5" customHeight="1">
      <c r="B215" s="40"/>
      <c r="C215" s="187" t="s">
        <v>383</v>
      </c>
      <c r="D215" s="187" t="s">
        <v>123</v>
      </c>
      <c r="E215" s="188" t="s">
        <v>384</v>
      </c>
      <c r="F215" s="189" t="s">
        <v>385</v>
      </c>
      <c r="G215" s="190" t="s">
        <v>201</v>
      </c>
      <c r="H215" s="191">
        <v>70.414000000000001</v>
      </c>
      <c r="I215" s="192"/>
      <c r="J215" s="193">
        <f>ROUND(I215*H215,2)</f>
        <v>0</v>
      </c>
      <c r="K215" s="189" t="s">
        <v>127</v>
      </c>
      <c r="L215" s="60"/>
      <c r="M215" s="194" t="s">
        <v>21</v>
      </c>
      <c r="N215" s="195" t="s">
        <v>44</v>
      </c>
      <c r="O215" s="41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AR215" s="23" t="s">
        <v>128</v>
      </c>
      <c r="AT215" s="23" t="s">
        <v>123</v>
      </c>
      <c r="AU215" s="23" t="s">
        <v>85</v>
      </c>
      <c r="AY215" s="23" t="s">
        <v>121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23" t="s">
        <v>78</v>
      </c>
      <c r="BK215" s="198">
        <f>ROUND(I215*H215,2)</f>
        <v>0</v>
      </c>
      <c r="BL215" s="23" t="s">
        <v>128</v>
      </c>
      <c r="BM215" s="23" t="s">
        <v>386</v>
      </c>
    </row>
    <row r="216" spans="2:65" s="10" customFormat="1" ht="37.35" customHeight="1">
      <c r="B216" s="170"/>
      <c r="C216" s="171"/>
      <c r="D216" s="172" t="s">
        <v>72</v>
      </c>
      <c r="E216" s="173" t="s">
        <v>387</v>
      </c>
      <c r="F216" s="173" t="s">
        <v>388</v>
      </c>
      <c r="G216" s="171"/>
      <c r="H216" s="171"/>
      <c r="I216" s="174"/>
      <c r="J216" s="175">
        <f>BK216</f>
        <v>0</v>
      </c>
      <c r="K216" s="171"/>
      <c r="L216" s="176"/>
      <c r="M216" s="177"/>
      <c r="N216" s="178"/>
      <c r="O216" s="178"/>
      <c r="P216" s="179">
        <f>P217</f>
        <v>0</v>
      </c>
      <c r="Q216" s="178"/>
      <c r="R216" s="179">
        <f>R217</f>
        <v>3.9499999999999995E-3</v>
      </c>
      <c r="S216" s="178"/>
      <c r="T216" s="180">
        <f>T217</f>
        <v>0</v>
      </c>
      <c r="AR216" s="181" t="s">
        <v>85</v>
      </c>
      <c r="AT216" s="182" t="s">
        <v>72</v>
      </c>
      <c r="AU216" s="182" t="s">
        <v>73</v>
      </c>
      <c r="AY216" s="181" t="s">
        <v>121</v>
      </c>
      <c r="BK216" s="183">
        <f>BK217</f>
        <v>0</v>
      </c>
    </row>
    <row r="217" spans="2:65" s="10" customFormat="1" ht="19.899999999999999" customHeight="1">
      <c r="B217" s="170"/>
      <c r="C217" s="171"/>
      <c r="D217" s="184" t="s">
        <v>72</v>
      </c>
      <c r="E217" s="185" t="s">
        <v>389</v>
      </c>
      <c r="F217" s="185" t="s">
        <v>390</v>
      </c>
      <c r="G217" s="171"/>
      <c r="H217" s="171"/>
      <c r="I217" s="174"/>
      <c r="J217" s="186">
        <f>BK217</f>
        <v>0</v>
      </c>
      <c r="K217" s="171"/>
      <c r="L217" s="176"/>
      <c r="M217" s="177"/>
      <c r="N217" s="178"/>
      <c r="O217" s="178"/>
      <c r="P217" s="179">
        <f>SUM(P218:P219)</f>
        <v>0</v>
      </c>
      <c r="Q217" s="178"/>
      <c r="R217" s="179">
        <f>SUM(R218:R219)</f>
        <v>3.9499999999999995E-3</v>
      </c>
      <c r="S217" s="178"/>
      <c r="T217" s="180">
        <f>SUM(T218:T219)</f>
        <v>0</v>
      </c>
      <c r="AR217" s="181" t="s">
        <v>85</v>
      </c>
      <c r="AT217" s="182" t="s">
        <v>72</v>
      </c>
      <c r="AU217" s="182" t="s">
        <v>78</v>
      </c>
      <c r="AY217" s="181" t="s">
        <v>121</v>
      </c>
      <c r="BK217" s="183">
        <f>SUM(BK218:BK219)</f>
        <v>0</v>
      </c>
    </row>
    <row r="218" spans="2:65" s="1" customFormat="1" ht="22.5" customHeight="1">
      <c r="B218" s="40"/>
      <c r="C218" s="187" t="s">
        <v>391</v>
      </c>
      <c r="D218" s="187" t="s">
        <v>123</v>
      </c>
      <c r="E218" s="188" t="s">
        <v>392</v>
      </c>
      <c r="F218" s="189" t="s">
        <v>393</v>
      </c>
      <c r="G218" s="190" t="s">
        <v>328</v>
      </c>
      <c r="H218" s="191">
        <v>5</v>
      </c>
      <c r="I218" s="192"/>
      <c r="J218" s="193">
        <f>ROUND(I218*H218,2)</f>
        <v>0</v>
      </c>
      <c r="K218" s="189" t="s">
        <v>127</v>
      </c>
      <c r="L218" s="60"/>
      <c r="M218" s="194" t="s">
        <v>21</v>
      </c>
      <c r="N218" s="195" t="s">
        <v>44</v>
      </c>
      <c r="O218" s="41"/>
      <c r="P218" s="196">
        <f>O218*H218</f>
        <v>0</v>
      </c>
      <c r="Q218" s="196">
        <v>1.8000000000000001E-4</v>
      </c>
      <c r="R218" s="196">
        <f>Q218*H218</f>
        <v>9.0000000000000008E-4</v>
      </c>
      <c r="S218" s="196">
        <v>0</v>
      </c>
      <c r="T218" s="197">
        <f>S218*H218</f>
        <v>0</v>
      </c>
      <c r="AR218" s="23" t="s">
        <v>210</v>
      </c>
      <c r="AT218" s="23" t="s">
        <v>123</v>
      </c>
      <c r="AU218" s="23" t="s">
        <v>85</v>
      </c>
      <c r="AY218" s="23" t="s">
        <v>121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23" t="s">
        <v>78</v>
      </c>
      <c r="BK218" s="198">
        <f>ROUND(I218*H218,2)</f>
        <v>0</v>
      </c>
      <c r="BL218" s="23" t="s">
        <v>210</v>
      </c>
      <c r="BM218" s="23" t="s">
        <v>394</v>
      </c>
    </row>
    <row r="219" spans="2:65" s="1" customFormat="1" ht="22.5" customHeight="1">
      <c r="B219" s="40"/>
      <c r="C219" s="237" t="s">
        <v>395</v>
      </c>
      <c r="D219" s="237" t="s">
        <v>149</v>
      </c>
      <c r="E219" s="238" t="s">
        <v>396</v>
      </c>
      <c r="F219" s="239" t="s">
        <v>397</v>
      </c>
      <c r="G219" s="240" t="s">
        <v>328</v>
      </c>
      <c r="H219" s="241">
        <v>5</v>
      </c>
      <c r="I219" s="242"/>
      <c r="J219" s="243">
        <f>ROUND(I219*H219,2)</f>
        <v>0</v>
      </c>
      <c r="K219" s="239" t="s">
        <v>127</v>
      </c>
      <c r="L219" s="244"/>
      <c r="M219" s="245" t="s">
        <v>21</v>
      </c>
      <c r="N219" s="246" t="s">
        <v>44</v>
      </c>
      <c r="O219" s="41"/>
      <c r="P219" s="196">
        <f>O219*H219</f>
        <v>0</v>
      </c>
      <c r="Q219" s="196">
        <v>6.0999999999999997E-4</v>
      </c>
      <c r="R219" s="196">
        <f>Q219*H219</f>
        <v>3.0499999999999998E-3</v>
      </c>
      <c r="S219" s="196">
        <v>0</v>
      </c>
      <c r="T219" s="197">
        <f>S219*H219</f>
        <v>0</v>
      </c>
      <c r="AR219" s="23" t="s">
        <v>290</v>
      </c>
      <c r="AT219" s="23" t="s">
        <v>149</v>
      </c>
      <c r="AU219" s="23" t="s">
        <v>85</v>
      </c>
      <c r="AY219" s="23" t="s">
        <v>121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23" t="s">
        <v>78</v>
      </c>
      <c r="BK219" s="198">
        <f>ROUND(I219*H219,2)</f>
        <v>0</v>
      </c>
      <c r="BL219" s="23" t="s">
        <v>210</v>
      </c>
      <c r="BM219" s="23" t="s">
        <v>398</v>
      </c>
    </row>
    <row r="220" spans="2:65" s="10" customFormat="1" ht="37.35" customHeight="1">
      <c r="B220" s="170"/>
      <c r="C220" s="171"/>
      <c r="D220" s="172" t="s">
        <v>72</v>
      </c>
      <c r="E220" s="173" t="s">
        <v>399</v>
      </c>
      <c r="F220" s="173" t="s">
        <v>400</v>
      </c>
      <c r="G220" s="171"/>
      <c r="H220" s="171"/>
      <c r="I220" s="174"/>
      <c r="J220" s="175">
        <f>BK220</f>
        <v>0</v>
      </c>
      <c r="K220" s="171"/>
      <c r="L220" s="176"/>
      <c r="M220" s="177"/>
      <c r="N220" s="178"/>
      <c r="O220" s="178"/>
      <c r="P220" s="179">
        <f>P221+P223</f>
        <v>0</v>
      </c>
      <c r="Q220" s="178"/>
      <c r="R220" s="179">
        <f>R221+R223</f>
        <v>0</v>
      </c>
      <c r="S220" s="178"/>
      <c r="T220" s="180">
        <f>T221+T223</f>
        <v>0</v>
      </c>
      <c r="AR220" s="181" t="s">
        <v>148</v>
      </c>
      <c r="AT220" s="182" t="s">
        <v>72</v>
      </c>
      <c r="AU220" s="182" t="s">
        <v>73</v>
      </c>
      <c r="AY220" s="181" t="s">
        <v>121</v>
      </c>
      <c r="BK220" s="183">
        <f>BK221+BK223</f>
        <v>0</v>
      </c>
    </row>
    <row r="221" spans="2:65" s="10" customFormat="1" ht="19.899999999999999" customHeight="1">
      <c r="B221" s="170"/>
      <c r="C221" s="171"/>
      <c r="D221" s="184" t="s">
        <v>72</v>
      </c>
      <c r="E221" s="185" t="s">
        <v>401</v>
      </c>
      <c r="F221" s="185" t="s">
        <v>402</v>
      </c>
      <c r="G221" s="171"/>
      <c r="H221" s="171"/>
      <c r="I221" s="174"/>
      <c r="J221" s="186">
        <f>BK221</f>
        <v>0</v>
      </c>
      <c r="K221" s="171"/>
      <c r="L221" s="176"/>
      <c r="M221" s="177"/>
      <c r="N221" s="178"/>
      <c r="O221" s="178"/>
      <c r="P221" s="179">
        <f>P222</f>
        <v>0</v>
      </c>
      <c r="Q221" s="178"/>
      <c r="R221" s="179">
        <f>R222</f>
        <v>0</v>
      </c>
      <c r="S221" s="178"/>
      <c r="T221" s="180">
        <f>T222</f>
        <v>0</v>
      </c>
      <c r="AR221" s="181" t="s">
        <v>148</v>
      </c>
      <c r="AT221" s="182" t="s">
        <v>72</v>
      </c>
      <c r="AU221" s="182" t="s">
        <v>78</v>
      </c>
      <c r="AY221" s="181" t="s">
        <v>121</v>
      </c>
      <c r="BK221" s="183">
        <f>BK222</f>
        <v>0</v>
      </c>
    </row>
    <row r="222" spans="2:65" s="1" customFormat="1" ht="31.5" customHeight="1">
      <c r="B222" s="40"/>
      <c r="C222" s="187" t="s">
        <v>403</v>
      </c>
      <c r="D222" s="187" t="s">
        <v>123</v>
      </c>
      <c r="E222" s="188" t="s">
        <v>404</v>
      </c>
      <c r="F222" s="189" t="s">
        <v>405</v>
      </c>
      <c r="G222" s="190" t="s">
        <v>406</v>
      </c>
      <c r="H222" s="191">
        <v>1</v>
      </c>
      <c r="I222" s="192"/>
      <c r="J222" s="193">
        <f>ROUND(I222*H222,2)</f>
        <v>0</v>
      </c>
      <c r="K222" s="189" t="s">
        <v>127</v>
      </c>
      <c r="L222" s="60"/>
      <c r="M222" s="194" t="s">
        <v>21</v>
      </c>
      <c r="N222" s="195" t="s">
        <v>44</v>
      </c>
      <c r="O222" s="41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AR222" s="23" t="s">
        <v>407</v>
      </c>
      <c r="AT222" s="23" t="s">
        <v>123</v>
      </c>
      <c r="AU222" s="23" t="s">
        <v>85</v>
      </c>
      <c r="AY222" s="23" t="s">
        <v>121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23" t="s">
        <v>78</v>
      </c>
      <c r="BK222" s="198">
        <f>ROUND(I222*H222,2)</f>
        <v>0</v>
      </c>
      <c r="BL222" s="23" t="s">
        <v>407</v>
      </c>
      <c r="BM222" s="23" t="s">
        <v>408</v>
      </c>
    </row>
    <row r="223" spans="2:65" s="10" customFormat="1" ht="29.85" customHeight="1">
      <c r="B223" s="170"/>
      <c r="C223" s="171"/>
      <c r="D223" s="184" t="s">
        <v>72</v>
      </c>
      <c r="E223" s="185" t="s">
        <v>409</v>
      </c>
      <c r="F223" s="185" t="s">
        <v>410</v>
      </c>
      <c r="G223" s="171"/>
      <c r="H223" s="171"/>
      <c r="I223" s="174"/>
      <c r="J223" s="186">
        <f>BK223</f>
        <v>0</v>
      </c>
      <c r="K223" s="171"/>
      <c r="L223" s="176"/>
      <c r="M223" s="177"/>
      <c r="N223" s="178"/>
      <c r="O223" s="178"/>
      <c r="P223" s="179">
        <f>SUM(P224:P225)</f>
        <v>0</v>
      </c>
      <c r="Q223" s="178"/>
      <c r="R223" s="179">
        <f>SUM(R224:R225)</f>
        <v>0</v>
      </c>
      <c r="S223" s="178"/>
      <c r="T223" s="180">
        <f>SUM(T224:T225)</f>
        <v>0</v>
      </c>
      <c r="AR223" s="181" t="s">
        <v>148</v>
      </c>
      <c r="AT223" s="182" t="s">
        <v>72</v>
      </c>
      <c r="AU223" s="182" t="s">
        <v>78</v>
      </c>
      <c r="AY223" s="181" t="s">
        <v>121</v>
      </c>
      <c r="BK223" s="183">
        <f>SUM(BK224:BK225)</f>
        <v>0</v>
      </c>
    </row>
    <row r="224" spans="2:65" s="1" customFormat="1" ht="31.5" customHeight="1">
      <c r="B224" s="40"/>
      <c r="C224" s="187" t="s">
        <v>411</v>
      </c>
      <c r="D224" s="187" t="s">
        <v>123</v>
      </c>
      <c r="E224" s="188" t="s">
        <v>412</v>
      </c>
      <c r="F224" s="189" t="s">
        <v>413</v>
      </c>
      <c r="G224" s="190" t="s">
        <v>406</v>
      </c>
      <c r="H224" s="191">
        <v>1</v>
      </c>
      <c r="I224" s="192"/>
      <c r="J224" s="193">
        <f>ROUND(I224*H224,2)</f>
        <v>0</v>
      </c>
      <c r="K224" s="189" t="s">
        <v>127</v>
      </c>
      <c r="L224" s="60"/>
      <c r="M224" s="194" t="s">
        <v>21</v>
      </c>
      <c r="N224" s="195" t="s">
        <v>44</v>
      </c>
      <c r="O224" s="41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AR224" s="23" t="s">
        <v>407</v>
      </c>
      <c r="AT224" s="23" t="s">
        <v>123</v>
      </c>
      <c r="AU224" s="23" t="s">
        <v>85</v>
      </c>
      <c r="AY224" s="23" t="s">
        <v>121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23" t="s">
        <v>78</v>
      </c>
      <c r="BK224" s="198">
        <f>ROUND(I224*H224,2)</f>
        <v>0</v>
      </c>
      <c r="BL224" s="23" t="s">
        <v>407</v>
      </c>
      <c r="BM224" s="23" t="s">
        <v>414</v>
      </c>
    </row>
    <row r="225" spans="2:65" s="1" customFormat="1" ht="22.5" customHeight="1">
      <c r="B225" s="40"/>
      <c r="C225" s="187" t="s">
        <v>415</v>
      </c>
      <c r="D225" s="187" t="s">
        <v>123</v>
      </c>
      <c r="E225" s="188" t="s">
        <v>416</v>
      </c>
      <c r="F225" s="189" t="s">
        <v>417</v>
      </c>
      <c r="G225" s="190" t="s">
        <v>406</v>
      </c>
      <c r="H225" s="191">
        <v>1</v>
      </c>
      <c r="I225" s="192"/>
      <c r="J225" s="193">
        <f>ROUND(I225*H225,2)</f>
        <v>0</v>
      </c>
      <c r="K225" s="189" t="s">
        <v>127</v>
      </c>
      <c r="L225" s="60"/>
      <c r="M225" s="194" t="s">
        <v>21</v>
      </c>
      <c r="N225" s="250" t="s">
        <v>44</v>
      </c>
      <c r="O225" s="251"/>
      <c r="P225" s="252">
        <f>O225*H225</f>
        <v>0</v>
      </c>
      <c r="Q225" s="252">
        <v>0</v>
      </c>
      <c r="R225" s="252">
        <f>Q225*H225</f>
        <v>0</v>
      </c>
      <c r="S225" s="252">
        <v>0</v>
      </c>
      <c r="T225" s="253">
        <f>S225*H225</f>
        <v>0</v>
      </c>
      <c r="AR225" s="23" t="s">
        <v>407</v>
      </c>
      <c r="AT225" s="23" t="s">
        <v>123</v>
      </c>
      <c r="AU225" s="23" t="s">
        <v>85</v>
      </c>
      <c r="AY225" s="23" t="s">
        <v>121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23" t="s">
        <v>78</v>
      </c>
      <c r="BK225" s="198">
        <f>ROUND(I225*H225,2)</f>
        <v>0</v>
      </c>
      <c r="BL225" s="23" t="s">
        <v>407</v>
      </c>
      <c r="BM225" s="23" t="s">
        <v>418</v>
      </c>
    </row>
    <row r="226" spans="2:65" s="1" customFormat="1" ht="6.95" customHeight="1">
      <c r="B226" s="55"/>
      <c r="C226" s="56"/>
      <c r="D226" s="56"/>
      <c r="E226" s="56"/>
      <c r="F226" s="56"/>
      <c r="G226" s="56"/>
      <c r="H226" s="56"/>
      <c r="I226" s="133"/>
      <c r="J226" s="56"/>
      <c r="K226" s="56"/>
      <c r="L226" s="60"/>
    </row>
  </sheetData>
  <sheetProtection password="CC35" sheet="1" objects="1" scenarios="1" formatCells="0" formatColumns="0" formatRows="0" sort="0" autoFilter="0"/>
  <autoFilter ref="C82:K225"/>
  <mergeCells count="6">
    <mergeCell ref="L2:V2"/>
    <mergeCell ref="E7:H7"/>
    <mergeCell ref="E22:H22"/>
    <mergeCell ref="E43:H43"/>
    <mergeCell ref="E75:H75"/>
    <mergeCell ref="G1:H1"/>
  </mergeCells>
  <hyperlinks>
    <hyperlink ref="F1:G1" location="C2" display="1) Krycí list soupisu"/>
    <hyperlink ref="G1:H1" location="C50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4" customWidth="1"/>
    <col min="2" max="2" width="1.6640625" style="254" customWidth="1"/>
    <col min="3" max="4" width="5" style="254" customWidth="1"/>
    <col min="5" max="5" width="11.6640625" style="254" customWidth="1"/>
    <col min="6" max="6" width="9.1640625" style="254" customWidth="1"/>
    <col min="7" max="7" width="5" style="254" customWidth="1"/>
    <col min="8" max="8" width="77.83203125" style="254" customWidth="1"/>
    <col min="9" max="10" width="20" style="254" customWidth="1"/>
    <col min="11" max="11" width="1.6640625" style="254" customWidth="1"/>
  </cols>
  <sheetData>
    <row r="1" spans="2:11" ht="37.5" customHeight="1"/>
    <row r="2" spans="2:1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pans="2:11" s="14" customFormat="1" ht="45" customHeight="1">
      <c r="B3" s="258"/>
      <c r="C3" s="377" t="s">
        <v>419</v>
      </c>
      <c r="D3" s="377"/>
      <c r="E3" s="377"/>
      <c r="F3" s="377"/>
      <c r="G3" s="377"/>
      <c r="H3" s="377"/>
      <c r="I3" s="377"/>
      <c r="J3" s="377"/>
      <c r="K3" s="259"/>
    </row>
    <row r="4" spans="2:11" ht="25.5" customHeight="1">
      <c r="B4" s="260"/>
      <c r="C4" s="381" t="s">
        <v>420</v>
      </c>
      <c r="D4" s="381"/>
      <c r="E4" s="381"/>
      <c r="F4" s="381"/>
      <c r="G4" s="381"/>
      <c r="H4" s="381"/>
      <c r="I4" s="381"/>
      <c r="J4" s="381"/>
      <c r="K4" s="261"/>
    </row>
    <row r="5" spans="2:11" ht="5.25" customHeight="1">
      <c r="B5" s="260"/>
      <c r="C5" s="262"/>
      <c r="D5" s="262"/>
      <c r="E5" s="262"/>
      <c r="F5" s="262"/>
      <c r="G5" s="262"/>
      <c r="H5" s="262"/>
      <c r="I5" s="262"/>
      <c r="J5" s="262"/>
      <c r="K5" s="261"/>
    </row>
    <row r="6" spans="2:11" ht="15" customHeight="1">
      <c r="B6" s="260"/>
      <c r="C6" s="380" t="s">
        <v>421</v>
      </c>
      <c r="D6" s="380"/>
      <c r="E6" s="380"/>
      <c r="F6" s="380"/>
      <c r="G6" s="380"/>
      <c r="H6" s="380"/>
      <c r="I6" s="380"/>
      <c r="J6" s="380"/>
      <c r="K6" s="261"/>
    </row>
    <row r="7" spans="2:11" ht="15" customHeight="1">
      <c r="B7" s="264"/>
      <c r="C7" s="380" t="s">
        <v>422</v>
      </c>
      <c r="D7" s="380"/>
      <c r="E7" s="380"/>
      <c r="F7" s="380"/>
      <c r="G7" s="380"/>
      <c r="H7" s="380"/>
      <c r="I7" s="380"/>
      <c r="J7" s="380"/>
      <c r="K7" s="261"/>
    </row>
    <row r="8" spans="2:1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pans="2:11" ht="15" customHeight="1">
      <c r="B9" s="264"/>
      <c r="C9" s="380" t="s">
        <v>423</v>
      </c>
      <c r="D9" s="380"/>
      <c r="E9" s="380"/>
      <c r="F9" s="380"/>
      <c r="G9" s="380"/>
      <c r="H9" s="380"/>
      <c r="I9" s="380"/>
      <c r="J9" s="380"/>
      <c r="K9" s="261"/>
    </row>
    <row r="10" spans="2:11" ht="15" customHeight="1">
      <c r="B10" s="264"/>
      <c r="C10" s="263"/>
      <c r="D10" s="380" t="s">
        <v>424</v>
      </c>
      <c r="E10" s="380"/>
      <c r="F10" s="380"/>
      <c r="G10" s="380"/>
      <c r="H10" s="380"/>
      <c r="I10" s="380"/>
      <c r="J10" s="380"/>
      <c r="K10" s="261"/>
    </row>
    <row r="11" spans="2:11" ht="15" customHeight="1">
      <c r="B11" s="264"/>
      <c r="C11" s="265"/>
      <c r="D11" s="380" t="s">
        <v>425</v>
      </c>
      <c r="E11" s="380"/>
      <c r="F11" s="380"/>
      <c r="G11" s="380"/>
      <c r="H11" s="380"/>
      <c r="I11" s="380"/>
      <c r="J11" s="380"/>
      <c r="K11" s="261"/>
    </row>
    <row r="12" spans="2:11" ht="12.75" customHeight="1">
      <c r="B12" s="264"/>
      <c r="C12" s="265"/>
      <c r="D12" s="265"/>
      <c r="E12" s="265"/>
      <c r="F12" s="265"/>
      <c r="G12" s="265"/>
      <c r="H12" s="265"/>
      <c r="I12" s="265"/>
      <c r="J12" s="265"/>
      <c r="K12" s="261"/>
    </row>
    <row r="13" spans="2:11" ht="15" customHeight="1">
      <c r="B13" s="264"/>
      <c r="C13" s="265"/>
      <c r="D13" s="380" t="s">
        <v>426</v>
      </c>
      <c r="E13" s="380"/>
      <c r="F13" s="380"/>
      <c r="G13" s="380"/>
      <c r="H13" s="380"/>
      <c r="I13" s="380"/>
      <c r="J13" s="380"/>
      <c r="K13" s="261"/>
    </row>
    <row r="14" spans="2:11" ht="15" customHeight="1">
      <c r="B14" s="264"/>
      <c r="C14" s="265"/>
      <c r="D14" s="380" t="s">
        <v>427</v>
      </c>
      <c r="E14" s="380"/>
      <c r="F14" s="380"/>
      <c r="G14" s="380"/>
      <c r="H14" s="380"/>
      <c r="I14" s="380"/>
      <c r="J14" s="380"/>
      <c r="K14" s="261"/>
    </row>
    <row r="15" spans="2:11" ht="15" customHeight="1">
      <c r="B15" s="264"/>
      <c r="C15" s="265"/>
      <c r="D15" s="380" t="s">
        <v>428</v>
      </c>
      <c r="E15" s="380"/>
      <c r="F15" s="380"/>
      <c r="G15" s="380"/>
      <c r="H15" s="380"/>
      <c r="I15" s="380"/>
      <c r="J15" s="380"/>
      <c r="K15" s="261"/>
    </row>
    <row r="16" spans="2:11" ht="15" customHeight="1">
      <c r="B16" s="264"/>
      <c r="C16" s="265"/>
      <c r="D16" s="265"/>
      <c r="E16" s="266" t="s">
        <v>77</v>
      </c>
      <c r="F16" s="380" t="s">
        <v>429</v>
      </c>
      <c r="G16" s="380"/>
      <c r="H16" s="380"/>
      <c r="I16" s="380"/>
      <c r="J16" s="380"/>
      <c r="K16" s="261"/>
    </row>
    <row r="17" spans="2:11" ht="15" customHeight="1">
      <c r="B17" s="264"/>
      <c r="C17" s="265"/>
      <c r="D17" s="265"/>
      <c r="E17" s="266" t="s">
        <v>430</v>
      </c>
      <c r="F17" s="380" t="s">
        <v>431</v>
      </c>
      <c r="G17" s="380"/>
      <c r="H17" s="380"/>
      <c r="I17" s="380"/>
      <c r="J17" s="380"/>
      <c r="K17" s="261"/>
    </row>
    <row r="18" spans="2:11" ht="15" customHeight="1">
      <c r="B18" s="264"/>
      <c r="C18" s="265"/>
      <c r="D18" s="265"/>
      <c r="E18" s="266" t="s">
        <v>432</v>
      </c>
      <c r="F18" s="380" t="s">
        <v>433</v>
      </c>
      <c r="G18" s="380"/>
      <c r="H18" s="380"/>
      <c r="I18" s="380"/>
      <c r="J18" s="380"/>
      <c r="K18" s="261"/>
    </row>
    <row r="19" spans="2:11" ht="15" customHeight="1">
      <c r="B19" s="264"/>
      <c r="C19" s="265"/>
      <c r="D19" s="265"/>
      <c r="E19" s="266" t="s">
        <v>434</v>
      </c>
      <c r="F19" s="380" t="s">
        <v>435</v>
      </c>
      <c r="G19" s="380"/>
      <c r="H19" s="380"/>
      <c r="I19" s="380"/>
      <c r="J19" s="380"/>
      <c r="K19" s="261"/>
    </row>
    <row r="20" spans="2:11" ht="15" customHeight="1">
      <c r="B20" s="264"/>
      <c r="C20" s="265"/>
      <c r="D20" s="265"/>
      <c r="E20" s="266" t="s">
        <v>436</v>
      </c>
      <c r="F20" s="380" t="s">
        <v>437</v>
      </c>
      <c r="G20" s="380"/>
      <c r="H20" s="380"/>
      <c r="I20" s="380"/>
      <c r="J20" s="380"/>
      <c r="K20" s="261"/>
    </row>
    <row r="21" spans="2:11" ht="15" customHeight="1">
      <c r="B21" s="264"/>
      <c r="C21" s="265"/>
      <c r="D21" s="265"/>
      <c r="E21" s="266" t="s">
        <v>438</v>
      </c>
      <c r="F21" s="380" t="s">
        <v>439</v>
      </c>
      <c r="G21" s="380"/>
      <c r="H21" s="380"/>
      <c r="I21" s="380"/>
      <c r="J21" s="380"/>
      <c r="K21" s="261"/>
    </row>
    <row r="22" spans="2:11" ht="12.75" customHeight="1">
      <c r="B22" s="264"/>
      <c r="C22" s="265"/>
      <c r="D22" s="265"/>
      <c r="E22" s="265"/>
      <c r="F22" s="265"/>
      <c r="G22" s="265"/>
      <c r="H22" s="265"/>
      <c r="I22" s="265"/>
      <c r="J22" s="265"/>
      <c r="K22" s="261"/>
    </row>
    <row r="23" spans="2:11" ht="15" customHeight="1">
      <c r="B23" s="264"/>
      <c r="C23" s="380" t="s">
        <v>440</v>
      </c>
      <c r="D23" s="380"/>
      <c r="E23" s="380"/>
      <c r="F23" s="380"/>
      <c r="G23" s="380"/>
      <c r="H23" s="380"/>
      <c r="I23" s="380"/>
      <c r="J23" s="380"/>
      <c r="K23" s="261"/>
    </row>
    <row r="24" spans="2:11" ht="15" customHeight="1">
      <c r="B24" s="264"/>
      <c r="C24" s="380" t="s">
        <v>441</v>
      </c>
      <c r="D24" s="380"/>
      <c r="E24" s="380"/>
      <c r="F24" s="380"/>
      <c r="G24" s="380"/>
      <c r="H24" s="380"/>
      <c r="I24" s="380"/>
      <c r="J24" s="380"/>
      <c r="K24" s="261"/>
    </row>
    <row r="25" spans="2:11" ht="15" customHeight="1">
      <c r="B25" s="264"/>
      <c r="C25" s="263"/>
      <c r="D25" s="380" t="s">
        <v>442</v>
      </c>
      <c r="E25" s="380"/>
      <c r="F25" s="380"/>
      <c r="G25" s="380"/>
      <c r="H25" s="380"/>
      <c r="I25" s="380"/>
      <c r="J25" s="380"/>
      <c r="K25" s="261"/>
    </row>
    <row r="26" spans="2:11" ht="15" customHeight="1">
      <c r="B26" s="264"/>
      <c r="C26" s="265"/>
      <c r="D26" s="380" t="s">
        <v>443</v>
      </c>
      <c r="E26" s="380"/>
      <c r="F26" s="380"/>
      <c r="G26" s="380"/>
      <c r="H26" s="380"/>
      <c r="I26" s="380"/>
      <c r="J26" s="380"/>
      <c r="K26" s="261"/>
    </row>
    <row r="27" spans="2:11" ht="12.75" customHeight="1">
      <c r="B27" s="264"/>
      <c r="C27" s="265"/>
      <c r="D27" s="265"/>
      <c r="E27" s="265"/>
      <c r="F27" s="265"/>
      <c r="G27" s="265"/>
      <c r="H27" s="265"/>
      <c r="I27" s="265"/>
      <c r="J27" s="265"/>
      <c r="K27" s="261"/>
    </row>
    <row r="28" spans="2:11" ht="15" customHeight="1">
      <c r="B28" s="264"/>
      <c r="C28" s="265"/>
      <c r="D28" s="380" t="s">
        <v>444</v>
      </c>
      <c r="E28" s="380"/>
      <c r="F28" s="380"/>
      <c r="G28" s="380"/>
      <c r="H28" s="380"/>
      <c r="I28" s="380"/>
      <c r="J28" s="380"/>
      <c r="K28" s="261"/>
    </row>
    <row r="29" spans="2:11" ht="15" customHeight="1">
      <c r="B29" s="264"/>
      <c r="C29" s="265"/>
      <c r="D29" s="380" t="s">
        <v>445</v>
      </c>
      <c r="E29" s="380"/>
      <c r="F29" s="380"/>
      <c r="G29" s="380"/>
      <c r="H29" s="380"/>
      <c r="I29" s="380"/>
      <c r="J29" s="380"/>
      <c r="K29" s="261"/>
    </row>
    <row r="30" spans="2:11" ht="12.75" customHeight="1">
      <c r="B30" s="264"/>
      <c r="C30" s="265"/>
      <c r="D30" s="265"/>
      <c r="E30" s="265"/>
      <c r="F30" s="265"/>
      <c r="G30" s="265"/>
      <c r="H30" s="265"/>
      <c r="I30" s="265"/>
      <c r="J30" s="265"/>
      <c r="K30" s="261"/>
    </row>
    <row r="31" spans="2:11" ht="15" customHeight="1">
      <c r="B31" s="264"/>
      <c r="C31" s="265"/>
      <c r="D31" s="380" t="s">
        <v>446</v>
      </c>
      <c r="E31" s="380"/>
      <c r="F31" s="380"/>
      <c r="G31" s="380"/>
      <c r="H31" s="380"/>
      <c r="I31" s="380"/>
      <c r="J31" s="380"/>
      <c r="K31" s="261"/>
    </row>
    <row r="32" spans="2:11" ht="15" customHeight="1">
      <c r="B32" s="264"/>
      <c r="C32" s="265"/>
      <c r="D32" s="380" t="s">
        <v>447</v>
      </c>
      <c r="E32" s="380"/>
      <c r="F32" s="380"/>
      <c r="G32" s="380"/>
      <c r="H32" s="380"/>
      <c r="I32" s="380"/>
      <c r="J32" s="380"/>
      <c r="K32" s="261"/>
    </row>
    <row r="33" spans="2:11" ht="15" customHeight="1">
      <c r="B33" s="264"/>
      <c r="C33" s="265"/>
      <c r="D33" s="380" t="s">
        <v>448</v>
      </c>
      <c r="E33" s="380"/>
      <c r="F33" s="380"/>
      <c r="G33" s="380"/>
      <c r="H33" s="380"/>
      <c r="I33" s="380"/>
      <c r="J33" s="380"/>
      <c r="K33" s="261"/>
    </row>
    <row r="34" spans="2:11" ht="15" customHeight="1">
      <c r="B34" s="264"/>
      <c r="C34" s="265"/>
      <c r="D34" s="263"/>
      <c r="E34" s="267" t="s">
        <v>106</v>
      </c>
      <c r="F34" s="263"/>
      <c r="G34" s="380" t="s">
        <v>449</v>
      </c>
      <c r="H34" s="380"/>
      <c r="I34" s="380"/>
      <c r="J34" s="380"/>
      <c r="K34" s="261"/>
    </row>
    <row r="35" spans="2:11" ht="30.75" customHeight="1">
      <c r="B35" s="264"/>
      <c r="C35" s="265"/>
      <c r="D35" s="263"/>
      <c r="E35" s="267" t="s">
        <v>450</v>
      </c>
      <c r="F35" s="263"/>
      <c r="G35" s="380" t="s">
        <v>451</v>
      </c>
      <c r="H35" s="380"/>
      <c r="I35" s="380"/>
      <c r="J35" s="380"/>
      <c r="K35" s="261"/>
    </row>
    <row r="36" spans="2:11" ht="15" customHeight="1">
      <c r="B36" s="264"/>
      <c r="C36" s="265"/>
      <c r="D36" s="263"/>
      <c r="E36" s="267" t="s">
        <v>54</v>
      </c>
      <c r="F36" s="263"/>
      <c r="G36" s="380" t="s">
        <v>452</v>
      </c>
      <c r="H36" s="380"/>
      <c r="I36" s="380"/>
      <c r="J36" s="380"/>
      <c r="K36" s="261"/>
    </row>
    <row r="37" spans="2:11" ht="15" customHeight="1">
      <c r="B37" s="264"/>
      <c r="C37" s="265"/>
      <c r="D37" s="263"/>
      <c r="E37" s="267" t="s">
        <v>107</v>
      </c>
      <c r="F37" s="263"/>
      <c r="G37" s="380" t="s">
        <v>453</v>
      </c>
      <c r="H37" s="380"/>
      <c r="I37" s="380"/>
      <c r="J37" s="380"/>
      <c r="K37" s="261"/>
    </row>
    <row r="38" spans="2:11" ht="15" customHeight="1">
      <c r="B38" s="264"/>
      <c r="C38" s="265"/>
      <c r="D38" s="263"/>
      <c r="E38" s="267" t="s">
        <v>108</v>
      </c>
      <c r="F38" s="263"/>
      <c r="G38" s="380" t="s">
        <v>454</v>
      </c>
      <c r="H38" s="380"/>
      <c r="I38" s="380"/>
      <c r="J38" s="380"/>
      <c r="K38" s="261"/>
    </row>
    <row r="39" spans="2:11" ht="15" customHeight="1">
      <c r="B39" s="264"/>
      <c r="C39" s="265"/>
      <c r="D39" s="263"/>
      <c r="E39" s="267" t="s">
        <v>109</v>
      </c>
      <c r="F39" s="263"/>
      <c r="G39" s="380" t="s">
        <v>455</v>
      </c>
      <c r="H39" s="380"/>
      <c r="I39" s="380"/>
      <c r="J39" s="380"/>
      <c r="K39" s="261"/>
    </row>
    <row r="40" spans="2:11" ht="15" customHeight="1">
      <c r="B40" s="264"/>
      <c r="C40" s="265"/>
      <c r="D40" s="263"/>
      <c r="E40" s="267" t="s">
        <v>456</v>
      </c>
      <c r="F40" s="263"/>
      <c r="G40" s="380" t="s">
        <v>457</v>
      </c>
      <c r="H40" s="380"/>
      <c r="I40" s="380"/>
      <c r="J40" s="380"/>
      <c r="K40" s="261"/>
    </row>
    <row r="41" spans="2:11" ht="15" customHeight="1">
      <c r="B41" s="264"/>
      <c r="C41" s="265"/>
      <c r="D41" s="263"/>
      <c r="E41" s="267"/>
      <c r="F41" s="263"/>
      <c r="G41" s="380" t="s">
        <v>458</v>
      </c>
      <c r="H41" s="380"/>
      <c r="I41" s="380"/>
      <c r="J41" s="380"/>
      <c r="K41" s="261"/>
    </row>
    <row r="42" spans="2:11" ht="15" customHeight="1">
      <c r="B42" s="264"/>
      <c r="C42" s="265"/>
      <c r="D42" s="263"/>
      <c r="E42" s="267" t="s">
        <v>459</v>
      </c>
      <c r="F42" s="263"/>
      <c r="G42" s="380" t="s">
        <v>460</v>
      </c>
      <c r="H42" s="380"/>
      <c r="I42" s="380"/>
      <c r="J42" s="380"/>
      <c r="K42" s="261"/>
    </row>
    <row r="43" spans="2:11" ht="15" customHeight="1">
      <c r="B43" s="264"/>
      <c r="C43" s="265"/>
      <c r="D43" s="263"/>
      <c r="E43" s="267" t="s">
        <v>111</v>
      </c>
      <c r="F43" s="263"/>
      <c r="G43" s="380" t="s">
        <v>461</v>
      </c>
      <c r="H43" s="380"/>
      <c r="I43" s="380"/>
      <c r="J43" s="380"/>
      <c r="K43" s="261"/>
    </row>
    <row r="44" spans="2:11" ht="12.75" customHeight="1">
      <c r="B44" s="264"/>
      <c r="C44" s="265"/>
      <c r="D44" s="263"/>
      <c r="E44" s="263"/>
      <c r="F44" s="263"/>
      <c r="G44" s="263"/>
      <c r="H44" s="263"/>
      <c r="I44" s="263"/>
      <c r="J44" s="263"/>
      <c r="K44" s="261"/>
    </row>
    <row r="45" spans="2:11" ht="15" customHeight="1">
      <c r="B45" s="264"/>
      <c r="C45" s="265"/>
      <c r="D45" s="380" t="s">
        <v>462</v>
      </c>
      <c r="E45" s="380"/>
      <c r="F45" s="380"/>
      <c r="G45" s="380"/>
      <c r="H45" s="380"/>
      <c r="I45" s="380"/>
      <c r="J45" s="380"/>
      <c r="K45" s="261"/>
    </row>
    <row r="46" spans="2:11" ht="15" customHeight="1">
      <c r="B46" s="264"/>
      <c r="C46" s="265"/>
      <c r="D46" s="265"/>
      <c r="E46" s="380" t="s">
        <v>463</v>
      </c>
      <c r="F46" s="380"/>
      <c r="G46" s="380"/>
      <c r="H46" s="380"/>
      <c r="I46" s="380"/>
      <c r="J46" s="380"/>
      <c r="K46" s="261"/>
    </row>
    <row r="47" spans="2:11" ht="15" customHeight="1">
      <c r="B47" s="264"/>
      <c r="C47" s="265"/>
      <c r="D47" s="265"/>
      <c r="E47" s="380" t="s">
        <v>464</v>
      </c>
      <c r="F47" s="380"/>
      <c r="G47" s="380"/>
      <c r="H47" s="380"/>
      <c r="I47" s="380"/>
      <c r="J47" s="380"/>
      <c r="K47" s="261"/>
    </row>
    <row r="48" spans="2:11" ht="15" customHeight="1">
      <c r="B48" s="264"/>
      <c r="C48" s="265"/>
      <c r="D48" s="265"/>
      <c r="E48" s="380" t="s">
        <v>465</v>
      </c>
      <c r="F48" s="380"/>
      <c r="G48" s="380"/>
      <c r="H48" s="380"/>
      <c r="I48" s="380"/>
      <c r="J48" s="380"/>
      <c r="K48" s="261"/>
    </row>
    <row r="49" spans="2:11" ht="15" customHeight="1">
      <c r="B49" s="264"/>
      <c r="C49" s="265"/>
      <c r="D49" s="380" t="s">
        <v>466</v>
      </c>
      <c r="E49" s="380"/>
      <c r="F49" s="380"/>
      <c r="G49" s="380"/>
      <c r="H49" s="380"/>
      <c r="I49" s="380"/>
      <c r="J49" s="380"/>
      <c r="K49" s="261"/>
    </row>
    <row r="50" spans="2:11" ht="25.5" customHeight="1">
      <c r="B50" s="260"/>
      <c r="C50" s="381" t="s">
        <v>467</v>
      </c>
      <c r="D50" s="381"/>
      <c r="E50" s="381"/>
      <c r="F50" s="381"/>
      <c r="G50" s="381"/>
      <c r="H50" s="381"/>
      <c r="I50" s="381"/>
      <c r="J50" s="381"/>
      <c r="K50" s="261"/>
    </row>
    <row r="51" spans="2:11" ht="5.25" customHeight="1">
      <c r="B51" s="260"/>
      <c r="C51" s="262"/>
      <c r="D51" s="262"/>
      <c r="E51" s="262"/>
      <c r="F51" s="262"/>
      <c r="G51" s="262"/>
      <c r="H51" s="262"/>
      <c r="I51" s="262"/>
      <c r="J51" s="262"/>
      <c r="K51" s="261"/>
    </row>
    <row r="52" spans="2:11" ht="15" customHeight="1">
      <c r="B52" s="260"/>
      <c r="C52" s="380" t="s">
        <v>468</v>
      </c>
      <c r="D52" s="380"/>
      <c r="E52" s="380"/>
      <c r="F52" s="380"/>
      <c r="G52" s="380"/>
      <c r="H52" s="380"/>
      <c r="I52" s="380"/>
      <c r="J52" s="380"/>
      <c r="K52" s="261"/>
    </row>
    <row r="53" spans="2:11" ht="15" customHeight="1">
      <c r="B53" s="260"/>
      <c r="C53" s="380" t="s">
        <v>469</v>
      </c>
      <c r="D53" s="380"/>
      <c r="E53" s="380"/>
      <c r="F53" s="380"/>
      <c r="G53" s="380"/>
      <c r="H53" s="380"/>
      <c r="I53" s="380"/>
      <c r="J53" s="380"/>
      <c r="K53" s="261"/>
    </row>
    <row r="54" spans="2:11" ht="12.75" customHeight="1">
      <c r="B54" s="260"/>
      <c r="C54" s="263"/>
      <c r="D54" s="263"/>
      <c r="E54" s="263"/>
      <c r="F54" s="263"/>
      <c r="G54" s="263"/>
      <c r="H54" s="263"/>
      <c r="I54" s="263"/>
      <c r="J54" s="263"/>
      <c r="K54" s="261"/>
    </row>
    <row r="55" spans="2:11" ht="15" customHeight="1">
      <c r="B55" s="260"/>
      <c r="C55" s="380" t="s">
        <v>470</v>
      </c>
      <c r="D55" s="380"/>
      <c r="E55" s="380"/>
      <c r="F55" s="380"/>
      <c r="G55" s="380"/>
      <c r="H55" s="380"/>
      <c r="I55" s="380"/>
      <c r="J55" s="380"/>
      <c r="K55" s="261"/>
    </row>
    <row r="56" spans="2:11" ht="15" customHeight="1">
      <c r="B56" s="260"/>
      <c r="C56" s="265"/>
      <c r="D56" s="380" t="s">
        <v>471</v>
      </c>
      <c r="E56" s="380"/>
      <c r="F56" s="380"/>
      <c r="G56" s="380"/>
      <c r="H56" s="380"/>
      <c r="I56" s="380"/>
      <c r="J56" s="380"/>
      <c r="K56" s="261"/>
    </row>
    <row r="57" spans="2:11" ht="15" customHeight="1">
      <c r="B57" s="260"/>
      <c r="C57" s="265"/>
      <c r="D57" s="380" t="s">
        <v>472</v>
      </c>
      <c r="E57" s="380"/>
      <c r="F57" s="380"/>
      <c r="G57" s="380"/>
      <c r="H57" s="380"/>
      <c r="I57" s="380"/>
      <c r="J57" s="380"/>
      <c r="K57" s="261"/>
    </row>
    <row r="58" spans="2:11" ht="15" customHeight="1">
      <c r="B58" s="260"/>
      <c r="C58" s="265"/>
      <c r="D58" s="380" t="s">
        <v>473</v>
      </c>
      <c r="E58" s="380"/>
      <c r="F58" s="380"/>
      <c r="G58" s="380"/>
      <c r="H58" s="380"/>
      <c r="I58" s="380"/>
      <c r="J58" s="380"/>
      <c r="K58" s="261"/>
    </row>
    <row r="59" spans="2:11" ht="15" customHeight="1">
      <c r="B59" s="260"/>
      <c r="C59" s="265"/>
      <c r="D59" s="380" t="s">
        <v>474</v>
      </c>
      <c r="E59" s="380"/>
      <c r="F59" s="380"/>
      <c r="G59" s="380"/>
      <c r="H59" s="380"/>
      <c r="I59" s="380"/>
      <c r="J59" s="380"/>
      <c r="K59" s="261"/>
    </row>
    <row r="60" spans="2:11" ht="15" customHeight="1">
      <c r="B60" s="260"/>
      <c r="C60" s="265"/>
      <c r="D60" s="379" t="s">
        <v>475</v>
      </c>
      <c r="E60" s="379"/>
      <c r="F60" s="379"/>
      <c r="G60" s="379"/>
      <c r="H60" s="379"/>
      <c r="I60" s="379"/>
      <c r="J60" s="379"/>
      <c r="K60" s="261"/>
    </row>
    <row r="61" spans="2:11" ht="15" customHeight="1">
      <c r="B61" s="260"/>
      <c r="C61" s="265"/>
      <c r="D61" s="380" t="s">
        <v>476</v>
      </c>
      <c r="E61" s="380"/>
      <c r="F61" s="380"/>
      <c r="G61" s="380"/>
      <c r="H61" s="380"/>
      <c r="I61" s="380"/>
      <c r="J61" s="380"/>
      <c r="K61" s="261"/>
    </row>
    <row r="62" spans="2:11" ht="12.75" customHeight="1">
      <c r="B62" s="260"/>
      <c r="C62" s="265"/>
      <c r="D62" s="265"/>
      <c r="E62" s="268"/>
      <c r="F62" s="265"/>
      <c r="G62" s="265"/>
      <c r="H62" s="265"/>
      <c r="I62" s="265"/>
      <c r="J62" s="265"/>
      <c r="K62" s="261"/>
    </row>
    <row r="63" spans="2:11" ht="15" customHeight="1">
      <c r="B63" s="260"/>
      <c r="C63" s="265"/>
      <c r="D63" s="380" t="s">
        <v>477</v>
      </c>
      <c r="E63" s="380"/>
      <c r="F63" s="380"/>
      <c r="G63" s="380"/>
      <c r="H63" s="380"/>
      <c r="I63" s="380"/>
      <c r="J63" s="380"/>
      <c r="K63" s="261"/>
    </row>
    <row r="64" spans="2:11" ht="15" customHeight="1">
      <c r="B64" s="260"/>
      <c r="C64" s="265"/>
      <c r="D64" s="379" t="s">
        <v>478</v>
      </c>
      <c r="E64" s="379"/>
      <c r="F64" s="379"/>
      <c r="G64" s="379"/>
      <c r="H64" s="379"/>
      <c r="I64" s="379"/>
      <c r="J64" s="379"/>
      <c r="K64" s="261"/>
    </row>
    <row r="65" spans="2:11" ht="15" customHeight="1">
      <c r="B65" s="260"/>
      <c r="C65" s="265"/>
      <c r="D65" s="380" t="s">
        <v>479</v>
      </c>
      <c r="E65" s="380"/>
      <c r="F65" s="380"/>
      <c r="G65" s="380"/>
      <c r="H65" s="380"/>
      <c r="I65" s="380"/>
      <c r="J65" s="380"/>
      <c r="K65" s="261"/>
    </row>
    <row r="66" spans="2:11" ht="15" customHeight="1">
      <c r="B66" s="260"/>
      <c r="C66" s="265"/>
      <c r="D66" s="380" t="s">
        <v>480</v>
      </c>
      <c r="E66" s="380"/>
      <c r="F66" s="380"/>
      <c r="G66" s="380"/>
      <c r="H66" s="380"/>
      <c r="I66" s="380"/>
      <c r="J66" s="380"/>
      <c r="K66" s="261"/>
    </row>
    <row r="67" spans="2:11" ht="15" customHeight="1">
      <c r="B67" s="260"/>
      <c r="C67" s="265"/>
      <c r="D67" s="380" t="s">
        <v>481</v>
      </c>
      <c r="E67" s="380"/>
      <c r="F67" s="380"/>
      <c r="G67" s="380"/>
      <c r="H67" s="380"/>
      <c r="I67" s="380"/>
      <c r="J67" s="380"/>
      <c r="K67" s="261"/>
    </row>
    <row r="68" spans="2:11" ht="15" customHeight="1">
      <c r="B68" s="260"/>
      <c r="C68" s="265"/>
      <c r="D68" s="380" t="s">
        <v>482</v>
      </c>
      <c r="E68" s="380"/>
      <c r="F68" s="380"/>
      <c r="G68" s="380"/>
      <c r="H68" s="380"/>
      <c r="I68" s="380"/>
      <c r="J68" s="380"/>
      <c r="K68" s="261"/>
    </row>
    <row r="69" spans="2:11" ht="12.75" customHeight="1">
      <c r="B69" s="269"/>
      <c r="C69" s="270"/>
      <c r="D69" s="270"/>
      <c r="E69" s="270"/>
      <c r="F69" s="270"/>
      <c r="G69" s="270"/>
      <c r="H69" s="270"/>
      <c r="I69" s="270"/>
      <c r="J69" s="270"/>
      <c r="K69" s="271"/>
    </row>
    <row r="70" spans="2:11" ht="18.75" customHeight="1">
      <c r="B70" s="272"/>
      <c r="C70" s="272"/>
      <c r="D70" s="272"/>
      <c r="E70" s="272"/>
      <c r="F70" s="272"/>
      <c r="G70" s="272"/>
      <c r="H70" s="272"/>
      <c r="I70" s="272"/>
      <c r="J70" s="272"/>
      <c r="K70" s="273"/>
    </row>
    <row r="71" spans="2:11" ht="18.75" customHeight="1">
      <c r="B71" s="273"/>
      <c r="C71" s="273"/>
      <c r="D71" s="273"/>
      <c r="E71" s="273"/>
      <c r="F71" s="273"/>
      <c r="G71" s="273"/>
      <c r="H71" s="273"/>
      <c r="I71" s="273"/>
      <c r="J71" s="273"/>
      <c r="K71" s="273"/>
    </row>
    <row r="72" spans="2:11" ht="7.5" customHeight="1">
      <c r="B72" s="274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ht="45" customHeight="1">
      <c r="B73" s="277"/>
      <c r="C73" s="378" t="s">
        <v>84</v>
      </c>
      <c r="D73" s="378"/>
      <c r="E73" s="378"/>
      <c r="F73" s="378"/>
      <c r="G73" s="378"/>
      <c r="H73" s="378"/>
      <c r="I73" s="378"/>
      <c r="J73" s="378"/>
      <c r="K73" s="278"/>
    </row>
    <row r="74" spans="2:11" ht="17.25" customHeight="1">
      <c r="B74" s="277"/>
      <c r="C74" s="279" t="s">
        <v>483</v>
      </c>
      <c r="D74" s="279"/>
      <c r="E74" s="279"/>
      <c r="F74" s="279" t="s">
        <v>484</v>
      </c>
      <c r="G74" s="280"/>
      <c r="H74" s="279" t="s">
        <v>107</v>
      </c>
      <c r="I74" s="279" t="s">
        <v>58</v>
      </c>
      <c r="J74" s="279" t="s">
        <v>485</v>
      </c>
      <c r="K74" s="278"/>
    </row>
    <row r="75" spans="2:11" ht="17.25" customHeight="1">
      <c r="B75" s="277"/>
      <c r="C75" s="281" t="s">
        <v>486</v>
      </c>
      <c r="D75" s="281"/>
      <c r="E75" s="281"/>
      <c r="F75" s="282" t="s">
        <v>487</v>
      </c>
      <c r="G75" s="283"/>
      <c r="H75" s="281"/>
      <c r="I75" s="281"/>
      <c r="J75" s="281" t="s">
        <v>488</v>
      </c>
      <c r="K75" s="278"/>
    </row>
    <row r="76" spans="2:11" ht="5.25" customHeight="1">
      <c r="B76" s="277"/>
      <c r="C76" s="284"/>
      <c r="D76" s="284"/>
      <c r="E76" s="284"/>
      <c r="F76" s="284"/>
      <c r="G76" s="285"/>
      <c r="H76" s="284"/>
      <c r="I76" s="284"/>
      <c r="J76" s="284"/>
      <c r="K76" s="278"/>
    </row>
    <row r="77" spans="2:11" ht="15" customHeight="1">
      <c r="B77" s="277"/>
      <c r="C77" s="267" t="s">
        <v>54</v>
      </c>
      <c r="D77" s="284"/>
      <c r="E77" s="284"/>
      <c r="F77" s="286" t="s">
        <v>489</v>
      </c>
      <c r="G77" s="285"/>
      <c r="H77" s="267" t="s">
        <v>490</v>
      </c>
      <c r="I77" s="267" t="s">
        <v>491</v>
      </c>
      <c r="J77" s="267">
        <v>20</v>
      </c>
      <c r="K77" s="278"/>
    </row>
    <row r="78" spans="2:11" ht="15" customHeight="1">
      <c r="B78" s="277"/>
      <c r="C78" s="267" t="s">
        <v>492</v>
      </c>
      <c r="D78" s="267"/>
      <c r="E78" s="267"/>
      <c r="F78" s="286" t="s">
        <v>489</v>
      </c>
      <c r="G78" s="285"/>
      <c r="H78" s="267" t="s">
        <v>493</v>
      </c>
      <c r="I78" s="267" t="s">
        <v>491</v>
      </c>
      <c r="J78" s="267">
        <v>120</v>
      </c>
      <c r="K78" s="278"/>
    </row>
    <row r="79" spans="2:11" ht="15" customHeight="1">
      <c r="B79" s="287"/>
      <c r="C79" s="267" t="s">
        <v>494</v>
      </c>
      <c r="D79" s="267"/>
      <c r="E79" s="267"/>
      <c r="F79" s="286" t="s">
        <v>495</v>
      </c>
      <c r="G79" s="285"/>
      <c r="H79" s="267" t="s">
        <v>496</v>
      </c>
      <c r="I79" s="267" t="s">
        <v>491</v>
      </c>
      <c r="J79" s="267">
        <v>50</v>
      </c>
      <c r="K79" s="278"/>
    </row>
    <row r="80" spans="2:11" ht="15" customHeight="1">
      <c r="B80" s="287"/>
      <c r="C80" s="267" t="s">
        <v>497</v>
      </c>
      <c r="D80" s="267"/>
      <c r="E80" s="267"/>
      <c r="F80" s="286" t="s">
        <v>489</v>
      </c>
      <c r="G80" s="285"/>
      <c r="H80" s="267" t="s">
        <v>498</v>
      </c>
      <c r="I80" s="267" t="s">
        <v>499</v>
      </c>
      <c r="J80" s="267"/>
      <c r="K80" s="278"/>
    </row>
    <row r="81" spans="2:11" ht="15" customHeight="1">
      <c r="B81" s="287"/>
      <c r="C81" s="288" t="s">
        <v>500</v>
      </c>
      <c r="D81" s="288"/>
      <c r="E81" s="288"/>
      <c r="F81" s="289" t="s">
        <v>495</v>
      </c>
      <c r="G81" s="288"/>
      <c r="H81" s="288" t="s">
        <v>501</v>
      </c>
      <c r="I81" s="288" t="s">
        <v>491</v>
      </c>
      <c r="J81" s="288">
        <v>15</v>
      </c>
      <c r="K81" s="278"/>
    </row>
    <row r="82" spans="2:11" ht="15" customHeight="1">
      <c r="B82" s="287"/>
      <c r="C82" s="288" t="s">
        <v>502</v>
      </c>
      <c r="D82" s="288"/>
      <c r="E82" s="288"/>
      <c r="F82" s="289" t="s">
        <v>495</v>
      </c>
      <c r="G82" s="288"/>
      <c r="H82" s="288" t="s">
        <v>503</v>
      </c>
      <c r="I82" s="288" t="s">
        <v>491</v>
      </c>
      <c r="J82" s="288">
        <v>15</v>
      </c>
      <c r="K82" s="278"/>
    </row>
    <row r="83" spans="2:11" ht="15" customHeight="1">
      <c r="B83" s="287"/>
      <c r="C83" s="288" t="s">
        <v>504</v>
      </c>
      <c r="D83" s="288"/>
      <c r="E83" s="288"/>
      <c r="F83" s="289" t="s">
        <v>495</v>
      </c>
      <c r="G83" s="288"/>
      <c r="H83" s="288" t="s">
        <v>505</v>
      </c>
      <c r="I83" s="288" t="s">
        <v>491</v>
      </c>
      <c r="J83" s="288">
        <v>20</v>
      </c>
      <c r="K83" s="278"/>
    </row>
    <row r="84" spans="2:11" ht="15" customHeight="1">
      <c r="B84" s="287"/>
      <c r="C84" s="288" t="s">
        <v>506</v>
      </c>
      <c r="D84" s="288"/>
      <c r="E84" s="288"/>
      <c r="F84" s="289" t="s">
        <v>495</v>
      </c>
      <c r="G84" s="288"/>
      <c r="H84" s="288" t="s">
        <v>507</v>
      </c>
      <c r="I84" s="288" t="s">
        <v>491</v>
      </c>
      <c r="J84" s="288">
        <v>20</v>
      </c>
      <c r="K84" s="278"/>
    </row>
    <row r="85" spans="2:11" ht="15" customHeight="1">
      <c r="B85" s="287"/>
      <c r="C85" s="267" t="s">
        <v>508</v>
      </c>
      <c r="D85" s="267"/>
      <c r="E85" s="267"/>
      <c r="F85" s="286" t="s">
        <v>495</v>
      </c>
      <c r="G85" s="285"/>
      <c r="H85" s="267" t="s">
        <v>509</v>
      </c>
      <c r="I85" s="267" t="s">
        <v>491</v>
      </c>
      <c r="J85" s="267">
        <v>50</v>
      </c>
      <c r="K85" s="278"/>
    </row>
    <row r="86" spans="2:11" ht="15" customHeight="1">
      <c r="B86" s="287"/>
      <c r="C86" s="267" t="s">
        <v>510</v>
      </c>
      <c r="D86" s="267"/>
      <c r="E86" s="267"/>
      <c r="F86" s="286" t="s">
        <v>495</v>
      </c>
      <c r="G86" s="285"/>
      <c r="H86" s="267" t="s">
        <v>511</v>
      </c>
      <c r="I86" s="267" t="s">
        <v>491</v>
      </c>
      <c r="J86" s="267">
        <v>20</v>
      </c>
      <c r="K86" s="278"/>
    </row>
    <row r="87" spans="2:11" ht="15" customHeight="1">
      <c r="B87" s="287"/>
      <c r="C87" s="267" t="s">
        <v>512</v>
      </c>
      <c r="D87" s="267"/>
      <c r="E87" s="267"/>
      <c r="F87" s="286" t="s">
        <v>495</v>
      </c>
      <c r="G87" s="285"/>
      <c r="H87" s="267" t="s">
        <v>513</v>
      </c>
      <c r="I87" s="267" t="s">
        <v>491</v>
      </c>
      <c r="J87" s="267">
        <v>20</v>
      </c>
      <c r="K87" s="278"/>
    </row>
    <row r="88" spans="2:11" ht="15" customHeight="1">
      <c r="B88" s="287"/>
      <c r="C88" s="267" t="s">
        <v>514</v>
      </c>
      <c r="D88" s="267"/>
      <c r="E88" s="267"/>
      <c r="F88" s="286" t="s">
        <v>495</v>
      </c>
      <c r="G88" s="285"/>
      <c r="H88" s="267" t="s">
        <v>515</v>
      </c>
      <c r="I88" s="267" t="s">
        <v>491</v>
      </c>
      <c r="J88" s="267">
        <v>50</v>
      </c>
      <c r="K88" s="278"/>
    </row>
    <row r="89" spans="2:11" ht="15" customHeight="1">
      <c r="B89" s="287"/>
      <c r="C89" s="267" t="s">
        <v>516</v>
      </c>
      <c r="D89" s="267"/>
      <c r="E89" s="267"/>
      <c r="F89" s="286" t="s">
        <v>495</v>
      </c>
      <c r="G89" s="285"/>
      <c r="H89" s="267" t="s">
        <v>516</v>
      </c>
      <c r="I89" s="267" t="s">
        <v>491</v>
      </c>
      <c r="J89" s="267">
        <v>50</v>
      </c>
      <c r="K89" s="278"/>
    </row>
    <row r="90" spans="2:11" ht="15" customHeight="1">
      <c r="B90" s="287"/>
      <c r="C90" s="267" t="s">
        <v>112</v>
      </c>
      <c r="D90" s="267"/>
      <c r="E90" s="267"/>
      <c r="F90" s="286" t="s">
        <v>495</v>
      </c>
      <c r="G90" s="285"/>
      <c r="H90" s="267" t="s">
        <v>517</v>
      </c>
      <c r="I90" s="267" t="s">
        <v>491</v>
      </c>
      <c r="J90" s="267">
        <v>255</v>
      </c>
      <c r="K90" s="278"/>
    </row>
    <row r="91" spans="2:11" ht="15" customHeight="1">
      <c r="B91" s="287"/>
      <c r="C91" s="267" t="s">
        <v>518</v>
      </c>
      <c r="D91" s="267"/>
      <c r="E91" s="267"/>
      <c r="F91" s="286" t="s">
        <v>489</v>
      </c>
      <c r="G91" s="285"/>
      <c r="H91" s="267" t="s">
        <v>519</v>
      </c>
      <c r="I91" s="267" t="s">
        <v>520</v>
      </c>
      <c r="J91" s="267"/>
      <c r="K91" s="278"/>
    </row>
    <row r="92" spans="2:11" ht="15" customHeight="1">
      <c r="B92" s="287"/>
      <c r="C92" s="267" t="s">
        <v>521</v>
      </c>
      <c r="D92" s="267"/>
      <c r="E92" s="267"/>
      <c r="F92" s="286" t="s">
        <v>489</v>
      </c>
      <c r="G92" s="285"/>
      <c r="H92" s="267" t="s">
        <v>522</v>
      </c>
      <c r="I92" s="267" t="s">
        <v>523</v>
      </c>
      <c r="J92" s="267"/>
      <c r="K92" s="278"/>
    </row>
    <row r="93" spans="2:11" ht="15" customHeight="1">
      <c r="B93" s="287"/>
      <c r="C93" s="267" t="s">
        <v>524</v>
      </c>
      <c r="D93" s="267"/>
      <c r="E93" s="267"/>
      <c r="F93" s="286" t="s">
        <v>489</v>
      </c>
      <c r="G93" s="285"/>
      <c r="H93" s="267" t="s">
        <v>524</v>
      </c>
      <c r="I93" s="267" t="s">
        <v>523</v>
      </c>
      <c r="J93" s="267"/>
      <c r="K93" s="278"/>
    </row>
    <row r="94" spans="2:11" ht="15" customHeight="1">
      <c r="B94" s="287"/>
      <c r="C94" s="267" t="s">
        <v>39</v>
      </c>
      <c r="D94" s="267"/>
      <c r="E94" s="267"/>
      <c r="F94" s="286" t="s">
        <v>489</v>
      </c>
      <c r="G94" s="285"/>
      <c r="H94" s="267" t="s">
        <v>525</v>
      </c>
      <c r="I94" s="267" t="s">
        <v>523</v>
      </c>
      <c r="J94" s="267"/>
      <c r="K94" s="278"/>
    </row>
    <row r="95" spans="2:11" ht="15" customHeight="1">
      <c r="B95" s="287"/>
      <c r="C95" s="267" t="s">
        <v>49</v>
      </c>
      <c r="D95" s="267"/>
      <c r="E95" s="267"/>
      <c r="F95" s="286" t="s">
        <v>489</v>
      </c>
      <c r="G95" s="285"/>
      <c r="H95" s="267" t="s">
        <v>526</v>
      </c>
      <c r="I95" s="267" t="s">
        <v>523</v>
      </c>
      <c r="J95" s="267"/>
      <c r="K95" s="278"/>
    </row>
    <row r="96" spans="2:11" ht="15" customHeight="1">
      <c r="B96" s="290"/>
      <c r="C96" s="291"/>
      <c r="D96" s="291"/>
      <c r="E96" s="291"/>
      <c r="F96" s="291"/>
      <c r="G96" s="291"/>
      <c r="H96" s="291"/>
      <c r="I96" s="291"/>
      <c r="J96" s="291"/>
      <c r="K96" s="292"/>
    </row>
    <row r="97" spans="2:11" ht="18.75" customHeight="1">
      <c r="B97" s="293"/>
      <c r="C97" s="294"/>
      <c r="D97" s="294"/>
      <c r="E97" s="294"/>
      <c r="F97" s="294"/>
      <c r="G97" s="294"/>
      <c r="H97" s="294"/>
      <c r="I97" s="294"/>
      <c r="J97" s="294"/>
      <c r="K97" s="293"/>
    </row>
    <row r="98" spans="2:11" ht="18.75" customHeight="1">
      <c r="B98" s="273"/>
      <c r="C98" s="273"/>
      <c r="D98" s="273"/>
      <c r="E98" s="273"/>
      <c r="F98" s="273"/>
      <c r="G98" s="273"/>
      <c r="H98" s="273"/>
      <c r="I98" s="273"/>
      <c r="J98" s="273"/>
      <c r="K98" s="273"/>
    </row>
    <row r="99" spans="2:11" ht="7.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6"/>
    </row>
    <row r="100" spans="2:11" ht="45" customHeight="1">
      <c r="B100" s="277"/>
      <c r="C100" s="378" t="s">
        <v>527</v>
      </c>
      <c r="D100" s="378"/>
      <c r="E100" s="378"/>
      <c r="F100" s="378"/>
      <c r="G100" s="378"/>
      <c r="H100" s="378"/>
      <c r="I100" s="378"/>
      <c r="J100" s="378"/>
      <c r="K100" s="278"/>
    </row>
    <row r="101" spans="2:11" ht="17.25" customHeight="1">
      <c r="B101" s="277"/>
      <c r="C101" s="279" t="s">
        <v>483</v>
      </c>
      <c r="D101" s="279"/>
      <c r="E101" s="279"/>
      <c r="F101" s="279" t="s">
        <v>484</v>
      </c>
      <c r="G101" s="280"/>
      <c r="H101" s="279" t="s">
        <v>107</v>
      </c>
      <c r="I101" s="279" t="s">
        <v>58</v>
      </c>
      <c r="J101" s="279" t="s">
        <v>485</v>
      </c>
      <c r="K101" s="278"/>
    </row>
    <row r="102" spans="2:11" ht="17.25" customHeight="1">
      <c r="B102" s="277"/>
      <c r="C102" s="281" t="s">
        <v>486</v>
      </c>
      <c r="D102" s="281"/>
      <c r="E102" s="281"/>
      <c r="F102" s="282" t="s">
        <v>487</v>
      </c>
      <c r="G102" s="283"/>
      <c r="H102" s="281"/>
      <c r="I102" s="281"/>
      <c r="J102" s="281" t="s">
        <v>488</v>
      </c>
      <c r="K102" s="278"/>
    </row>
    <row r="103" spans="2:11" ht="5.25" customHeight="1">
      <c r="B103" s="277"/>
      <c r="C103" s="279"/>
      <c r="D103" s="279"/>
      <c r="E103" s="279"/>
      <c r="F103" s="279"/>
      <c r="G103" s="295"/>
      <c r="H103" s="279"/>
      <c r="I103" s="279"/>
      <c r="J103" s="279"/>
      <c r="K103" s="278"/>
    </row>
    <row r="104" spans="2:11" ht="15" customHeight="1">
      <c r="B104" s="277"/>
      <c r="C104" s="267" t="s">
        <v>54</v>
      </c>
      <c r="D104" s="284"/>
      <c r="E104" s="284"/>
      <c r="F104" s="286" t="s">
        <v>489</v>
      </c>
      <c r="G104" s="295"/>
      <c r="H104" s="267" t="s">
        <v>528</v>
      </c>
      <c r="I104" s="267" t="s">
        <v>491</v>
      </c>
      <c r="J104" s="267">
        <v>20</v>
      </c>
      <c r="K104" s="278"/>
    </row>
    <row r="105" spans="2:11" ht="15" customHeight="1">
      <c r="B105" s="277"/>
      <c r="C105" s="267" t="s">
        <v>492</v>
      </c>
      <c r="D105" s="267"/>
      <c r="E105" s="267"/>
      <c r="F105" s="286" t="s">
        <v>489</v>
      </c>
      <c r="G105" s="267"/>
      <c r="H105" s="267" t="s">
        <v>528</v>
      </c>
      <c r="I105" s="267" t="s">
        <v>491</v>
      </c>
      <c r="J105" s="267">
        <v>120</v>
      </c>
      <c r="K105" s="278"/>
    </row>
    <row r="106" spans="2:11" ht="15" customHeight="1">
      <c r="B106" s="287"/>
      <c r="C106" s="267" t="s">
        <v>494</v>
      </c>
      <c r="D106" s="267"/>
      <c r="E106" s="267"/>
      <c r="F106" s="286" t="s">
        <v>495</v>
      </c>
      <c r="G106" s="267"/>
      <c r="H106" s="267" t="s">
        <v>528</v>
      </c>
      <c r="I106" s="267" t="s">
        <v>491</v>
      </c>
      <c r="J106" s="267">
        <v>50</v>
      </c>
      <c r="K106" s="278"/>
    </row>
    <row r="107" spans="2:11" ht="15" customHeight="1">
      <c r="B107" s="287"/>
      <c r="C107" s="267" t="s">
        <v>497</v>
      </c>
      <c r="D107" s="267"/>
      <c r="E107" s="267"/>
      <c r="F107" s="286" t="s">
        <v>489</v>
      </c>
      <c r="G107" s="267"/>
      <c r="H107" s="267" t="s">
        <v>528</v>
      </c>
      <c r="I107" s="267" t="s">
        <v>499</v>
      </c>
      <c r="J107" s="267"/>
      <c r="K107" s="278"/>
    </row>
    <row r="108" spans="2:11" ht="15" customHeight="1">
      <c r="B108" s="287"/>
      <c r="C108" s="267" t="s">
        <v>508</v>
      </c>
      <c r="D108" s="267"/>
      <c r="E108" s="267"/>
      <c r="F108" s="286" t="s">
        <v>495</v>
      </c>
      <c r="G108" s="267"/>
      <c r="H108" s="267" t="s">
        <v>528</v>
      </c>
      <c r="I108" s="267" t="s">
        <v>491</v>
      </c>
      <c r="J108" s="267">
        <v>50</v>
      </c>
      <c r="K108" s="278"/>
    </row>
    <row r="109" spans="2:11" ht="15" customHeight="1">
      <c r="B109" s="287"/>
      <c r="C109" s="267" t="s">
        <v>516</v>
      </c>
      <c r="D109" s="267"/>
      <c r="E109" s="267"/>
      <c r="F109" s="286" t="s">
        <v>495</v>
      </c>
      <c r="G109" s="267"/>
      <c r="H109" s="267" t="s">
        <v>528</v>
      </c>
      <c r="I109" s="267" t="s">
        <v>491</v>
      </c>
      <c r="J109" s="267">
        <v>50</v>
      </c>
      <c r="K109" s="278"/>
    </row>
    <row r="110" spans="2:11" ht="15" customHeight="1">
      <c r="B110" s="287"/>
      <c r="C110" s="267" t="s">
        <v>514</v>
      </c>
      <c r="D110" s="267"/>
      <c r="E110" s="267"/>
      <c r="F110" s="286" t="s">
        <v>495</v>
      </c>
      <c r="G110" s="267"/>
      <c r="H110" s="267" t="s">
        <v>528</v>
      </c>
      <c r="I110" s="267" t="s">
        <v>491</v>
      </c>
      <c r="J110" s="267">
        <v>50</v>
      </c>
      <c r="K110" s="278"/>
    </row>
    <row r="111" spans="2:11" ht="15" customHeight="1">
      <c r="B111" s="287"/>
      <c r="C111" s="267" t="s">
        <v>54</v>
      </c>
      <c r="D111" s="267"/>
      <c r="E111" s="267"/>
      <c r="F111" s="286" t="s">
        <v>489</v>
      </c>
      <c r="G111" s="267"/>
      <c r="H111" s="267" t="s">
        <v>529</v>
      </c>
      <c r="I111" s="267" t="s">
        <v>491</v>
      </c>
      <c r="J111" s="267">
        <v>20</v>
      </c>
      <c r="K111" s="278"/>
    </row>
    <row r="112" spans="2:11" ht="15" customHeight="1">
      <c r="B112" s="287"/>
      <c r="C112" s="267" t="s">
        <v>530</v>
      </c>
      <c r="D112" s="267"/>
      <c r="E112" s="267"/>
      <c r="F112" s="286" t="s">
        <v>489</v>
      </c>
      <c r="G112" s="267"/>
      <c r="H112" s="267" t="s">
        <v>531</v>
      </c>
      <c r="I112" s="267" t="s">
        <v>491</v>
      </c>
      <c r="J112" s="267">
        <v>120</v>
      </c>
      <c r="K112" s="278"/>
    </row>
    <row r="113" spans="2:11" ht="15" customHeight="1">
      <c r="B113" s="287"/>
      <c r="C113" s="267" t="s">
        <v>39</v>
      </c>
      <c r="D113" s="267"/>
      <c r="E113" s="267"/>
      <c r="F113" s="286" t="s">
        <v>489</v>
      </c>
      <c r="G113" s="267"/>
      <c r="H113" s="267" t="s">
        <v>532</v>
      </c>
      <c r="I113" s="267" t="s">
        <v>523</v>
      </c>
      <c r="J113" s="267"/>
      <c r="K113" s="278"/>
    </row>
    <row r="114" spans="2:11" ht="15" customHeight="1">
      <c r="B114" s="287"/>
      <c r="C114" s="267" t="s">
        <v>49</v>
      </c>
      <c r="D114" s="267"/>
      <c r="E114" s="267"/>
      <c r="F114" s="286" t="s">
        <v>489</v>
      </c>
      <c r="G114" s="267"/>
      <c r="H114" s="267" t="s">
        <v>533</v>
      </c>
      <c r="I114" s="267" t="s">
        <v>523</v>
      </c>
      <c r="J114" s="267"/>
      <c r="K114" s="278"/>
    </row>
    <row r="115" spans="2:11" ht="15" customHeight="1">
      <c r="B115" s="287"/>
      <c r="C115" s="267" t="s">
        <v>58</v>
      </c>
      <c r="D115" s="267"/>
      <c r="E115" s="267"/>
      <c r="F115" s="286" t="s">
        <v>489</v>
      </c>
      <c r="G115" s="267"/>
      <c r="H115" s="267" t="s">
        <v>534</v>
      </c>
      <c r="I115" s="267" t="s">
        <v>535</v>
      </c>
      <c r="J115" s="267"/>
      <c r="K115" s="278"/>
    </row>
    <row r="116" spans="2:11" ht="15" customHeight="1">
      <c r="B116" s="290"/>
      <c r="C116" s="296"/>
      <c r="D116" s="296"/>
      <c r="E116" s="296"/>
      <c r="F116" s="296"/>
      <c r="G116" s="296"/>
      <c r="H116" s="296"/>
      <c r="I116" s="296"/>
      <c r="J116" s="296"/>
      <c r="K116" s="292"/>
    </row>
    <row r="117" spans="2:11" ht="18.75" customHeight="1">
      <c r="B117" s="297"/>
      <c r="C117" s="263"/>
      <c r="D117" s="263"/>
      <c r="E117" s="263"/>
      <c r="F117" s="298"/>
      <c r="G117" s="263"/>
      <c r="H117" s="263"/>
      <c r="I117" s="263"/>
      <c r="J117" s="263"/>
      <c r="K117" s="297"/>
    </row>
    <row r="118" spans="2:11" ht="18.75" customHeight="1"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</row>
    <row r="119" spans="2:11" ht="7.5" customHeight="1">
      <c r="B119" s="299"/>
      <c r="C119" s="300"/>
      <c r="D119" s="300"/>
      <c r="E119" s="300"/>
      <c r="F119" s="300"/>
      <c r="G119" s="300"/>
      <c r="H119" s="300"/>
      <c r="I119" s="300"/>
      <c r="J119" s="300"/>
      <c r="K119" s="301"/>
    </row>
    <row r="120" spans="2:11" ht="45" customHeight="1">
      <c r="B120" s="302"/>
      <c r="C120" s="377" t="s">
        <v>536</v>
      </c>
      <c r="D120" s="377"/>
      <c r="E120" s="377"/>
      <c r="F120" s="377"/>
      <c r="G120" s="377"/>
      <c r="H120" s="377"/>
      <c r="I120" s="377"/>
      <c r="J120" s="377"/>
      <c r="K120" s="303"/>
    </row>
    <row r="121" spans="2:11" ht="17.25" customHeight="1">
      <c r="B121" s="304"/>
      <c r="C121" s="279" t="s">
        <v>483</v>
      </c>
      <c r="D121" s="279"/>
      <c r="E121" s="279"/>
      <c r="F121" s="279" t="s">
        <v>484</v>
      </c>
      <c r="G121" s="280"/>
      <c r="H121" s="279" t="s">
        <v>107</v>
      </c>
      <c r="I121" s="279" t="s">
        <v>58</v>
      </c>
      <c r="J121" s="279" t="s">
        <v>485</v>
      </c>
      <c r="K121" s="305"/>
    </row>
    <row r="122" spans="2:11" ht="17.25" customHeight="1">
      <c r="B122" s="304"/>
      <c r="C122" s="281" t="s">
        <v>486</v>
      </c>
      <c r="D122" s="281"/>
      <c r="E122" s="281"/>
      <c r="F122" s="282" t="s">
        <v>487</v>
      </c>
      <c r="G122" s="283"/>
      <c r="H122" s="281"/>
      <c r="I122" s="281"/>
      <c r="J122" s="281" t="s">
        <v>488</v>
      </c>
      <c r="K122" s="305"/>
    </row>
    <row r="123" spans="2:11" ht="5.25" customHeight="1">
      <c r="B123" s="306"/>
      <c r="C123" s="284"/>
      <c r="D123" s="284"/>
      <c r="E123" s="284"/>
      <c r="F123" s="284"/>
      <c r="G123" s="267"/>
      <c r="H123" s="284"/>
      <c r="I123" s="284"/>
      <c r="J123" s="284"/>
      <c r="K123" s="307"/>
    </row>
    <row r="124" spans="2:11" ht="15" customHeight="1">
      <c r="B124" s="306"/>
      <c r="C124" s="267" t="s">
        <v>492</v>
      </c>
      <c r="D124" s="284"/>
      <c r="E124" s="284"/>
      <c r="F124" s="286" t="s">
        <v>489</v>
      </c>
      <c r="G124" s="267"/>
      <c r="H124" s="267" t="s">
        <v>528</v>
      </c>
      <c r="I124" s="267" t="s">
        <v>491</v>
      </c>
      <c r="J124" s="267">
        <v>120</v>
      </c>
      <c r="K124" s="308"/>
    </row>
    <row r="125" spans="2:11" ht="15" customHeight="1">
      <c r="B125" s="306"/>
      <c r="C125" s="267" t="s">
        <v>537</v>
      </c>
      <c r="D125" s="267"/>
      <c r="E125" s="267"/>
      <c r="F125" s="286" t="s">
        <v>489</v>
      </c>
      <c r="G125" s="267"/>
      <c r="H125" s="267" t="s">
        <v>538</v>
      </c>
      <c r="I125" s="267" t="s">
        <v>491</v>
      </c>
      <c r="J125" s="267" t="s">
        <v>539</v>
      </c>
      <c r="K125" s="308"/>
    </row>
    <row r="126" spans="2:11" ht="15" customHeight="1">
      <c r="B126" s="306"/>
      <c r="C126" s="267" t="s">
        <v>438</v>
      </c>
      <c r="D126" s="267"/>
      <c r="E126" s="267"/>
      <c r="F126" s="286" t="s">
        <v>489</v>
      </c>
      <c r="G126" s="267"/>
      <c r="H126" s="267" t="s">
        <v>540</v>
      </c>
      <c r="I126" s="267" t="s">
        <v>491</v>
      </c>
      <c r="J126" s="267" t="s">
        <v>539</v>
      </c>
      <c r="K126" s="308"/>
    </row>
    <row r="127" spans="2:11" ht="15" customHeight="1">
      <c r="B127" s="306"/>
      <c r="C127" s="267" t="s">
        <v>500</v>
      </c>
      <c r="D127" s="267"/>
      <c r="E127" s="267"/>
      <c r="F127" s="286" t="s">
        <v>495</v>
      </c>
      <c r="G127" s="267"/>
      <c r="H127" s="267" t="s">
        <v>501</v>
      </c>
      <c r="I127" s="267" t="s">
        <v>491</v>
      </c>
      <c r="J127" s="267">
        <v>15</v>
      </c>
      <c r="K127" s="308"/>
    </row>
    <row r="128" spans="2:11" ht="15" customHeight="1">
      <c r="B128" s="306"/>
      <c r="C128" s="288" t="s">
        <v>502</v>
      </c>
      <c r="D128" s="288"/>
      <c r="E128" s="288"/>
      <c r="F128" s="289" t="s">
        <v>495</v>
      </c>
      <c r="G128" s="288"/>
      <c r="H128" s="288" t="s">
        <v>503</v>
      </c>
      <c r="I128" s="288" t="s">
        <v>491</v>
      </c>
      <c r="J128" s="288">
        <v>15</v>
      </c>
      <c r="K128" s="308"/>
    </row>
    <row r="129" spans="2:11" ht="15" customHeight="1">
      <c r="B129" s="306"/>
      <c r="C129" s="288" t="s">
        <v>504</v>
      </c>
      <c r="D129" s="288"/>
      <c r="E129" s="288"/>
      <c r="F129" s="289" t="s">
        <v>495</v>
      </c>
      <c r="G129" s="288"/>
      <c r="H129" s="288" t="s">
        <v>505</v>
      </c>
      <c r="I129" s="288" t="s">
        <v>491</v>
      </c>
      <c r="J129" s="288">
        <v>20</v>
      </c>
      <c r="K129" s="308"/>
    </row>
    <row r="130" spans="2:11" ht="15" customHeight="1">
      <c r="B130" s="306"/>
      <c r="C130" s="288" t="s">
        <v>506</v>
      </c>
      <c r="D130" s="288"/>
      <c r="E130" s="288"/>
      <c r="F130" s="289" t="s">
        <v>495</v>
      </c>
      <c r="G130" s="288"/>
      <c r="H130" s="288" t="s">
        <v>507</v>
      </c>
      <c r="I130" s="288" t="s">
        <v>491</v>
      </c>
      <c r="J130" s="288">
        <v>20</v>
      </c>
      <c r="K130" s="308"/>
    </row>
    <row r="131" spans="2:11" ht="15" customHeight="1">
      <c r="B131" s="306"/>
      <c r="C131" s="267" t="s">
        <v>494</v>
      </c>
      <c r="D131" s="267"/>
      <c r="E131" s="267"/>
      <c r="F131" s="286" t="s">
        <v>495</v>
      </c>
      <c r="G131" s="267"/>
      <c r="H131" s="267" t="s">
        <v>528</v>
      </c>
      <c r="I131" s="267" t="s">
        <v>491</v>
      </c>
      <c r="J131" s="267">
        <v>50</v>
      </c>
      <c r="K131" s="308"/>
    </row>
    <row r="132" spans="2:11" ht="15" customHeight="1">
      <c r="B132" s="306"/>
      <c r="C132" s="267" t="s">
        <v>508</v>
      </c>
      <c r="D132" s="267"/>
      <c r="E132" s="267"/>
      <c r="F132" s="286" t="s">
        <v>495</v>
      </c>
      <c r="G132" s="267"/>
      <c r="H132" s="267" t="s">
        <v>528</v>
      </c>
      <c r="I132" s="267" t="s">
        <v>491</v>
      </c>
      <c r="J132" s="267">
        <v>50</v>
      </c>
      <c r="K132" s="308"/>
    </row>
    <row r="133" spans="2:11" ht="15" customHeight="1">
      <c r="B133" s="306"/>
      <c r="C133" s="267" t="s">
        <v>514</v>
      </c>
      <c r="D133" s="267"/>
      <c r="E133" s="267"/>
      <c r="F133" s="286" t="s">
        <v>495</v>
      </c>
      <c r="G133" s="267"/>
      <c r="H133" s="267" t="s">
        <v>528</v>
      </c>
      <c r="I133" s="267" t="s">
        <v>491</v>
      </c>
      <c r="J133" s="267">
        <v>50</v>
      </c>
      <c r="K133" s="308"/>
    </row>
    <row r="134" spans="2:11" ht="15" customHeight="1">
      <c r="B134" s="306"/>
      <c r="C134" s="267" t="s">
        <v>516</v>
      </c>
      <c r="D134" s="267"/>
      <c r="E134" s="267"/>
      <c r="F134" s="286" t="s">
        <v>495</v>
      </c>
      <c r="G134" s="267"/>
      <c r="H134" s="267" t="s">
        <v>528</v>
      </c>
      <c r="I134" s="267" t="s">
        <v>491</v>
      </c>
      <c r="J134" s="267">
        <v>50</v>
      </c>
      <c r="K134" s="308"/>
    </row>
    <row r="135" spans="2:11" ht="15" customHeight="1">
      <c r="B135" s="306"/>
      <c r="C135" s="267" t="s">
        <v>112</v>
      </c>
      <c r="D135" s="267"/>
      <c r="E135" s="267"/>
      <c r="F135" s="286" t="s">
        <v>495</v>
      </c>
      <c r="G135" s="267"/>
      <c r="H135" s="267" t="s">
        <v>541</v>
      </c>
      <c r="I135" s="267" t="s">
        <v>491</v>
      </c>
      <c r="J135" s="267">
        <v>255</v>
      </c>
      <c r="K135" s="308"/>
    </row>
    <row r="136" spans="2:11" ht="15" customHeight="1">
      <c r="B136" s="306"/>
      <c r="C136" s="267" t="s">
        <v>518</v>
      </c>
      <c r="D136" s="267"/>
      <c r="E136" s="267"/>
      <c r="F136" s="286" t="s">
        <v>489</v>
      </c>
      <c r="G136" s="267"/>
      <c r="H136" s="267" t="s">
        <v>542</v>
      </c>
      <c r="I136" s="267" t="s">
        <v>520</v>
      </c>
      <c r="J136" s="267"/>
      <c r="K136" s="308"/>
    </row>
    <row r="137" spans="2:11" ht="15" customHeight="1">
      <c r="B137" s="306"/>
      <c r="C137" s="267" t="s">
        <v>521</v>
      </c>
      <c r="D137" s="267"/>
      <c r="E137" s="267"/>
      <c r="F137" s="286" t="s">
        <v>489</v>
      </c>
      <c r="G137" s="267"/>
      <c r="H137" s="267" t="s">
        <v>543</v>
      </c>
      <c r="I137" s="267" t="s">
        <v>523</v>
      </c>
      <c r="J137" s="267"/>
      <c r="K137" s="308"/>
    </row>
    <row r="138" spans="2:11" ht="15" customHeight="1">
      <c r="B138" s="306"/>
      <c r="C138" s="267" t="s">
        <v>524</v>
      </c>
      <c r="D138" s="267"/>
      <c r="E138" s="267"/>
      <c r="F138" s="286" t="s">
        <v>489</v>
      </c>
      <c r="G138" s="267"/>
      <c r="H138" s="267" t="s">
        <v>524</v>
      </c>
      <c r="I138" s="267" t="s">
        <v>523</v>
      </c>
      <c r="J138" s="267"/>
      <c r="K138" s="308"/>
    </row>
    <row r="139" spans="2:11" ht="15" customHeight="1">
      <c r="B139" s="306"/>
      <c r="C139" s="267" t="s">
        <v>39</v>
      </c>
      <c r="D139" s="267"/>
      <c r="E139" s="267"/>
      <c r="F139" s="286" t="s">
        <v>489</v>
      </c>
      <c r="G139" s="267"/>
      <c r="H139" s="267" t="s">
        <v>544</v>
      </c>
      <c r="I139" s="267" t="s">
        <v>523</v>
      </c>
      <c r="J139" s="267"/>
      <c r="K139" s="308"/>
    </row>
    <row r="140" spans="2:11" ht="15" customHeight="1">
      <c r="B140" s="306"/>
      <c r="C140" s="267" t="s">
        <v>545</v>
      </c>
      <c r="D140" s="267"/>
      <c r="E140" s="267"/>
      <c r="F140" s="286" t="s">
        <v>489</v>
      </c>
      <c r="G140" s="267"/>
      <c r="H140" s="267" t="s">
        <v>546</v>
      </c>
      <c r="I140" s="267" t="s">
        <v>523</v>
      </c>
      <c r="J140" s="267"/>
      <c r="K140" s="308"/>
    </row>
    <row r="141" spans="2:11" ht="15" customHeight="1">
      <c r="B141" s="309"/>
      <c r="C141" s="310"/>
      <c r="D141" s="310"/>
      <c r="E141" s="310"/>
      <c r="F141" s="310"/>
      <c r="G141" s="310"/>
      <c r="H141" s="310"/>
      <c r="I141" s="310"/>
      <c r="J141" s="310"/>
      <c r="K141" s="311"/>
    </row>
    <row r="142" spans="2:11" ht="18.75" customHeight="1">
      <c r="B142" s="263"/>
      <c r="C142" s="263"/>
      <c r="D142" s="263"/>
      <c r="E142" s="263"/>
      <c r="F142" s="298"/>
      <c r="G142" s="263"/>
      <c r="H142" s="263"/>
      <c r="I142" s="263"/>
      <c r="J142" s="263"/>
      <c r="K142" s="263"/>
    </row>
    <row r="143" spans="2:11" ht="18.75" customHeight="1">
      <c r="B143" s="273"/>
      <c r="C143" s="273"/>
      <c r="D143" s="273"/>
      <c r="E143" s="273"/>
      <c r="F143" s="273"/>
      <c r="G143" s="273"/>
      <c r="H143" s="273"/>
      <c r="I143" s="273"/>
      <c r="J143" s="273"/>
      <c r="K143" s="273"/>
    </row>
    <row r="144" spans="2:11" ht="7.5" customHeight="1">
      <c r="B144" s="274"/>
      <c r="C144" s="275"/>
      <c r="D144" s="275"/>
      <c r="E144" s="275"/>
      <c r="F144" s="275"/>
      <c r="G144" s="275"/>
      <c r="H144" s="275"/>
      <c r="I144" s="275"/>
      <c r="J144" s="275"/>
      <c r="K144" s="276"/>
    </row>
    <row r="145" spans="2:11" ht="45" customHeight="1">
      <c r="B145" s="277"/>
      <c r="C145" s="378" t="s">
        <v>547</v>
      </c>
      <c r="D145" s="378"/>
      <c r="E145" s="378"/>
      <c r="F145" s="378"/>
      <c r="G145" s="378"/>
      <c r="H145" s="378"/>
      <c r="I145" s="378"/>
      <c r="J145" s="378"/>
      <c r="K145" s="278"/>
    </row>
    <row r="146" spans="2:11" ht="17.25" customHeight="1">
      <c r="B146" s="277"/>
      <c r="C146" s="279" t="s">
        <v>483</v>
      </c>
      <c r="D146" s="279"/>
      <c r="E146" s="279"/>
      <c r="F146" s="279" t="s">
        <v>484</v>
      </c>
      <c r="G146" s="280"/>
      <c r="H146" s="279" t="s">
        <v>107</v>
      </c>
      <c r="I146" s="279" t="s">
        <v>58</v>
      </c>
      <c r="J146" s="279" t="s">
        <v>485</v>
      </c>
      <c r="K146" s="278"/>
    </row>
    <row r="147" spans="2:11" ht="17.25" customHeight="1">
      <c r="B147" s="277"/>
      <c r="C147" s="281" t="s">
        <v>486</v>
      </c>
      <c r="D147" s="281"/>
      <c r="E147" s="281"/>
      <c r="F147" s="282" t="s">
        <v>487</v>
      </c>
      <c r="G147" s="283"/>
      <c r="H147" s="281"/>
      <c r="I147" s="281"/>
      <c r="J147" s="281" t="s">
        <v>488</v>
      </c>
      <c r="K147" s="278"/>
    </row>
    <row r="148" spans="2:11" ht="5.25" customHeight="1">
      <c r="B148" s="287"/>
      <c r="C148" s="284"/>
      <c r="D148" s="284"/>
      <c r="E148" s="284"/>
      <c r="F148" s="284"/>
      <c r="G148" s="285"/>
      <c r="H148" s="284"/>
      <c r="I148" s="284"/>
      <c r="J148" s="284"/>
      <c r="K148" s="308"/>
    </row>
    <row r="149" spans="2:11" ht="15" customHeight="1">
      <c r="B149" s="287"/>
      <c r="C149" s="312" t="s">
        <v>492</v>
      </c>
      <c r="D149" s="267"/>
      <c r="E149" s="267"/>
      <c r="F149" s="313" t="s">
        <v>489</v>
      </c>
      <c r="G149" s="267"/>
      <c r="H149" s="312" t="s">
        <v>528</v>
      </c>
      <c r="I149" s="312" t="s">
        <v>491</v>
      </c>
      <c r="J149" s="312">
        <v>120</v>
      </c>
      <c r="K149" s="308"/>
    </row>
    <row r="150" spans="2:11" ht="15" customHeight="1">
      <c r="B150" s="287"/>
      <c r="C150" s="312" t="s">
        <v>537</v>
      </c>
      <c r="D150" s="267"/>
      <c r="E150" s="267"/>
      <c r="F150" s="313" t="s">
        <v>489</v>
      </c>
      <c r="G150" s="267"/>
      <c r="H150" s="312" t="s">
        <v>548</v>
      </c>
      <c r="I150" s="312" t="s">
        <v>491</v>
      </c>
      <c r="J150" s="312" t="s">
        <v>539</v>
      </c>
      <c r="K150" s="308"/>
    </row>
    <row r="151" spans="2:11" ht="15" customHeight="1">
      <c r="B151" s="287"/>
      <c r="C151" s="312" t="s">
        <v>438</v>
      </c>
      <c r="D151" s="267"/>
      <c r="E151" s="267"/>
      <c r="F151" s="313" t="s">
        <v>489</v>
      </c>
      <c r="G151" s="267"/>
      <c r="H151" s="312" t="s">
        <v>549</v>
      </c>
      <c r="I151" s="312" t="s">
        <v>491</v>
      </c>
      <c r="J151" s="312" t="s">
        <v>539</v>
      </c>
      <c r="K151" s="308"/>
    </row>
    <row r="152" spans="2:11" ht="15" customHeight="1">
      <c r="B152" s="287"/>
      <c r="C152" s="312" t="s">
        <v>494</v>
      </c>
      <c r="D152" s="267"/>
      <c r="E152" s="267"/>
      <c r="F152" s="313" t="s">
        <v>495</v>
      </c>
      <c r="G152" s="267"/>
      <c r="H152" s="312" t="s">
        <v>528</v>
      </c>
      <c r="I152" s="312" t="s">
        <v>491</v>
      </c>
      <c r="J152" s="312">
        <v>50</v>
      </c>
      <c r="K152" s="308"/>
    </row>
    <row r="153" spans="2:11" ht="15" customHeight="1">
      <c r="B153" s="287"/>
      <c r="C153" s="312" t="s">
        <v>497</v>
      </c>
      <c r="D153" s="267"/>
      <c r="E153" s="267"/>
      <c r="F153" s="313" t="s">
        <v>489</v>
      </c>
      <c r="G153" s="267"/>
      <c r="H153" s="312" t="s">
        <v>528</v>
      </c>
      <c r="I153" s="312" t="s">
        <v>499</v>
      </c>
      <c r="J153" s="312"/>
      <c r="K153" s="308"/>
    </row>
    <row r="154" spans="2:11" ht="15" customHeight="1">
      <c r="B154" s="287"/>
      <c r="C154" s="312" t="s">
        <v>508</v>
      </c>
      <c r="D154" s="267"/>
      <c r="E154" s="267"/>
      <c r="F154" s="313" t="s">
        <v>495</v>
      </c>
      <c r="G154" s="267"/>
      <c r="H154" s="312" t="s">
        <v>528</v>
      </c>
      <c r="I154" s="312" t="s">
        <v>491</v>
      </c>
      <c r="J154" s="312">
        <v>50</v>
      </c>
      <c r="K154" s="308"/>
    </row>
    <row r="155" spans="2:11" ht="15" customHeight="1">
      <c r="B155" s="287"/>
      <c r="C155" s="312" t="s">
        <v>516</v>
      </c>
      <c r="D155" s="267"/>
      <c r="E155" s="267"/>
      <c r="F155" s="313" t="s">
        <v>495</v>
      </c>
      <c r="G155" s="267"/>
      <c r="H155" s="312" t="s">
        <v>528</v>
      </c>
      <c r="I155" s="312" t="s">
        <v>491</v>
      </c>
      <c r="J155" s="312">
        <v>50</v>
      </c>
      <c r="K155" s="308"/>
    </row>
    <row r="156" spans="2:11" ht="15" customHeight="1">
      <c r="B156" s="287"/>
      <c r="C156" s="312" t="s">
        <v>514</v>
      </c>
      <c r="D156" s="267"/>
      <c r="E156" s="267"/>
      <c r="F156" s="313" t="s">
        <v>495</v>
      </c>
      <c r="G156" s="267"/>
      <c r="H156" s="312" t="s">
        <v>528</v>
      </c>
      <c r="I156" s="312" t="s">
        <v>491</v>
      </c>
      <c r="J156" s="312">
        <v>50</v>
      </c>
      <c r="K156" s="308"/>
    </row>
    <row r="157" spans="2:11" ht="15" customHeight="1">
      <c r="B157" s="287"/>
      <c r="C157" s="312" t="s">
        <v>88</v>
      </c>
      <c r="D157" s="267"/>
      <c r="E157" s="267"/>
      <c r="F157" s="313" t="s">
        <v>489</v>
      </c>
      <c r="G157" s="267"/>
      <c r="H157" s="312" t="s">
        <v>550</v>
      </c>
      <c r="I157" s="312" t="s">
        <v>491</v>
      </c>
      <c r="J157" s="312" t="s">
        <v>551</v>
      </c>
      <c r="K157" s="308"/>
    </row>
    <row r="158" spans="2:11" ht="15" customHeight="1">
      <c r="B158" s="287"/>
      <c r="C158" s="312" t="s">
        <v>552</v>
      </c>
      <c r="D158" s="267"/>
      <c r="E158" s="267"/>
      <c r="F158" s="313" t="s">
        <v>489</v>
      </c>
      <c r="G158" s="267"/>
      <c r="H158" s="312" t="s">
        <v>553</v>
      </c>
      <c r="I158" s="312" t="s">
        <v>523</v>
      </c>
      <c r="J158" s="312"/>
      <c r="K158" s="308"/>
    </row>
    <row r="159" spans="2:11" ht="15" customHeight="1">
      <c r="B159" s="314"/>
      <c r="C159" s="296"/>
      <c r="D159" s="296"/>
      <c r="E159" s="296"/>
      <c r="F159" s="296"/>
      <c r="G159" s="296"/>
      <c r="H159" s="296"/>
      <c r="I159" s="296"/>
      <c r="J159" s="296"/>
      <c r="K159" s="315"/>
    </row>
    <row r="160" spans="2:11" ht="18.75" customHeight="1">
      <c r="B160" s="263"/>
      <c r="C160" s="267"/>
      <c r="D160" s="267"/>
      <c r="E160" s="267"/>
      <c r="F160" s="286"/>
      <c r="G160" s="267"/>
      <c r="H160" s="267"/>
      <c r="I160" s="267"/>
      <c r="J160" s="267"/>
      <c r="K160" s="263"/>
    </row>
    <row r="161" spans="2:11" ht="18.75" customHeight="1">
      <c r="B161" s="273"/>
      <c r="C161" s="273"/>
      <c r="D161" s="273"/>
      <c r="E161" s="273"/>
      <c r="F161" s="273"/>
      <c r="G161" s="273"/>
      <c r="H161" s="273"/>
      <c r="I161" s="273"/>
      <c r="J161" s="273"/>
      <c r="K161" s="273"/>
    </row>
    <row r="162" spans="2:11" ht="7.5" customHeight="1">
      <c r="B162" s="255"/>
      <c r="C162" s="256"/>
      <c r="D162" s="256"/>
      <c r="E162" s="256"/>
      <c r="F162" s="256"/>
      <c r="G162" s="256"/>
      <c r="H162" s="256"/>
      <c r="I162" s="256"/>
      <c r="J162" s="256"/>
      <c r="K162" s="257"/>
    </row>
    <row r="163" spans="2:11" ht="45" customHeight="1">
      <c r="B163" s="258"/>
      <c r="C163" s="377" t="s">
        <v>554</v>
      </c>
      <c r="D163" s="377"/>
      <c r="E163" s="377"/>
      <c r="F163" s="377"/>
      <c r="G163" s="377"/>
      <c r="H163" s="377"/>
      <c r="I163" s="377"/>
      <c r="J163" s="377"/>
      <c r="K163" s="259"/>
    </row>
    <row r="164" spans="2:11" ht="17.25" customHeight="1">
      <c r="B164" s="258"/>
      <c r="C164" s="279" t="s">
        <v>483</v>
      </c>
      <c r="D164" s="279"/>
      <c r="E164" s="279"/>
      <c r="F164" s="279" t="s">
        <v>484</v>
      </c>
      <c r="G164" s="316"/>
      <c r="H164" s="317" t="s">
        <v>107</v>
      </c>
      <c r="I164" s="317" t="s">
        <v>58</v>
      </c>
      <c r="J164" s="279" t="s">
        <v>485</v>
      </c>
      <c r="K164" s="259"/>
    </row>
    <row r="165" spans="2:11" ht="17.25" customHeight="1">
      <c r="B165" s="260"/>
      <c r="C165" s="281" t="s">
        <v>486</v>
      </c>
      <c r="D165" s="281"/>
      <c r="E165" s="281"/>
      <c r="F165" s="282" t="s">
        <v>487</v>
      </c>
      <c r="G165" s="318"/>
      <c r="H165" s="319"/>
      <c r="I165" s="319"/>
      <c r="J165" s="281" t="s">
        <v>488</v>
      </c>
      <c r="K165" s="261"/>
    </row>
    <row r="166" spans="2:11" ht="5.25" customHeight="1">
      <c r="B166" s="287"/>
      <c r="C166" s="284"/>
      <c r="D166" s="284"/>
      <c r="E166" s="284"/>
      <c r="F166" s="284"/>
      <c r="G166" s="285"/>
      <c r="H166" s="284"/>
      <c r="I166" s="284"/>
      <c r="J166" s="284"/>
      <c r="K166" s="308"/>
    </row>
    <row r="167" spans="2:11" ht="15" customHeight="1">
      <c r="B167" s="287"/>
      <c r="C167" s="267" t="s">
        <v>492</v>
      </c>
      <c r="D167" s="267"/>
      <c r="E167" s="267"/>
      <c r="F167" s="286" t="s">
        <v>489</v>
      </c>
      <c r="G167" s="267"/>
      <c r="H167" s="267" t="s">
        <v>528</v>
      </c>
      <c r="I167" s="267" t="s">
        <v>491</v>
      </c>
      <c r="J167" s="267">
        <v>120</v>
      </c>
      <c r="K167" s="308"/>
    </row>
    <row r="168" spans="2:11" ht="15" customHeight="1">
      <c r="B168" s="287"/>
      <c r="C168" s="267" t="s">
        <v>537</v>
      </c>
      <c r="D168" s="267"/>
      <c r="E168" s="267"/>
      <c r="F168" s="286" t="s">
        <v>489</v>
      </c>
      <c r="G168" s="267"/>
      <c r="H168" s="267" t="s">
        <v>538</v>
      </c>
      <c r="I168" s="267" t="s">
        <v>491</v>
      </c>
      <c r="J168" s="267" t="s">
        <v>539</v>
      </c>
      <c r="K168" s="308"/>
    </row>
    <row r="169" spans="2:11" ht="15" customHeight="1">
      <c r="B169" s="287"/>
      <c r="C169" s="267" t="s">
        <v>438</v>
      </c>
      <c r="D169" s="267"/>
      <c r="E169" s="267"/>
      <c r="F169" s="286" t="s">
        <v>489</v>
      </c>
      <c r="G169" s="267"/>
      <c r="H169" s="267" t="s">
        <v>555</v>
      </c>
      <c r="I169" s="267" t="s">
        <v>491</v>
      </c>
      <c r="J169" s="267" t="s">
        <v>539</v>
      </c>
      <c r="K169" s="308"/>
    </row>
    <row r="170" spans="2:11" ht="15" customHeight="1">
      <c r="B170" s="287"/>
      <c r="C170" s="267" t="s">
        <v>494</v>
      </c>
      <c r="D170" s="267"/>
      <c r="E170" s="267"/>
      <c r="F170" s="286" t="s">
        <v>495</v>
      </c>
      <c r="G170" s="267"/>
      <c r="H170" s="267" t="s">
        <v>555</v>
      </c>
      <c r="I170" s="267" t="s">
        <v>491</v>
      </c>
      <c r="J170" s="267">
        <v>50</v>
      </c>
      <c r="K170" s="308"/>
    </row>
    <row r="171" spans="2:11" ht="15" customHeight="1">
      <c r="B171" s="287"/>
      <c r="C171" s="267" t="s">
        <v>497</v>
      </c>
      <c r="D171" s="267"/>
      <c r="E171" s="267"/>
      <c r="F171" s="286" t="s">
        <v>489</v>
      </c>
      <c r="G171" s="267"/>
      <c r="H171" s="267" t="s">
        <v>555</v>
      </c>
      <c r="I171" s="267" t="s">
        <v>499</v>
      </c>
      <c r="J171" s="267"/>
      <c r="K171" s="308"/>
    </row>
    <row r="172" spans="2:11" ht="15" customHeight="1">
      <c r="B172" s="287"/>
      <c r="C172" s="267" t="s">
        <v>508</v>
      </c>
      <c r="D172" s="267"/>
      <c r="E172" s="267"/>
      <c r="F172" s="286" t="s">
        <v>495</v>
      </c>
      <c r="G172" s="267"/>
      <c r="H172" s="267" t="s">
        <v>555</v>
      </c>
      <c r="I172" s="267" t="s">
        <v>491</v>
      </c>
      <c r="J172" s="267">
        <v>50</v>
      </c>
      <c r="K172" s="308"/>
    </row>
    <row r="173" spans="2:11" ht="15" customHeight="1">
      <c r="B173" s="287"/>
      <c r="C173" s="267" t="s">
        <v>516</v>
      </c>
      <c r="D173" s="267"/>
      <c r="E173" s="267"/>
      <c r="F173" s="286" t="s">
        <v>495</v>
      </c>
      <c r="G173" s="267"/>
      <c r="H173" s="267" t="s">
        <v>555</v>
      </c>
      <c r="I173" s="267" t="s">
        <v>491</v>
      </c>
      <c r="J173" s="267">
        <v>50</v>
      </c>
      <c r="K173" s="308"/>
    </row>
    <row r="174" spans="2:11" ht="15" customHeight="1">
      <c r="B174" s="287"/>
      <c r="C174" s="267" t="s">
        <v>514</v>
      </c>
      <c r="D174" s="267"/>
      <c r="E174" s="267"/>
      <c r="F174" s="286" t="s">
        <v>495</v>
      </c>
      <c r="G174" s="267"/>
      <c r="H174" s="267" t="s">
        <v>555</v>
      </c>
      <c r="I174" s="267" t="s">
        <v>491</v>
      </c>
      <c r="J174" s="267">
        <v>50</v>
      </c>
      <c r="K174" s="308"/>
    </row>
    <row r="175" spans="2:11" ht="15" customHeight="1">
      <c r="B175" s="287"/>
      <c r="C175" s="267" t="s">
        <v>106</v>
      </c>
      <c r="D175" s="267"/>
      <c r="E175" s="267"/>
      <c r="F175" s="286" t="s">
        <v>489</v>
      </c>
      <c r="G175" s="267"/>
      <c r="H175" s="267" t="s">
        <v>556</v>
      </c>
      <c r="I175" s="267" t="s">
        <v>557</v>
      </c>
      <c r="J175" s="267"/>
      <c r="K175" s="308"/>
    </row>
    <row r="176" spans="2:11" ht="15" customHeight="1">
      <c r="B176" s="287"/>
      <c r="C176" s="267" t="s">
        <v>58</v>
      </c>
      <c r="D176" s="267"/>
      <c r="E176" s="267"/>
      <c r="F176" s="286" t="s">
        <v>489</v>
      </c>
      <c r="G176" s="267"/>
      <c r="H176" s="267" t="s">
        <v>558</v>
      </c>
      <c r="I176" s="267" t="s">
        <v>559</v>
      </c>
      <c r="J176" s="267">
        <v>1</v>
      </c>
      <c r="K176" s="308"/>
    </row>
    <row r="177" spans="2:11" ht="15" customHeight="1">
      <c r="B177" s="287"/>
      <c r="C177" s="267" t="s">
        <v>54</v>
      </c>
      <c r="D177" s="267"/>
      <c r="E177" s="267"/>
      <c r="F177" s="286" t="s">
        <v>489</v>
      </c>
      <c r="G177" s="267"/>
      <c r="H177" s="267" t="s">
        <v>560</v>
      </c>
      <c r="I177" s="267" t="s">
        <v>491</v>
      </c>
      <c r="J177" s="267">
        <v>20</v>
      </c>
      <c r="K177" s="308"/>
    </row>
    <row r="178" spans="2:11" ht="15" customHeight="1">
      <c r="B178" s="287"/>
      <c r="C178" s="267" t="s">
        <v>107</v>
      </c>
      <c r="D178" s="267"/>
      <c r="E178" s="267"/>
      <c r="F178" s="286" t="s">
        <v>489</v>
      </c>
      <c r="G178" s="267"/>
      <c r="H178" s="267" t="s">
        <v>561</v>
      </c>
      <c r="I178" s="267" t="s">
        <v>491</v>
      </c>
      <c r="J178" s="267">
        <v>255</v>
      </c>
      <c r="K178" s="308"/>
    </row>
    <row r="179" spans="2:11" ht="15" customHeight="1">
      <c r="B179" s="287"/>
      <c r="C179" s="267" t="s">
        <v>108</v>
      </c>
      <c r="D179" s="267"/>
      <c r="E179" s="267"/>
      <c r="F179" s="286" t="s">
        <v>489</v>
      </c>
      <c r="G179" s="267"/>
      <c r="H179" s="267" t="s">
        <v>454</v>
      </c>
      <c r="I179" s="267" t="s">
        <v>491</v>
      </c>
      <c r="J179" s="267">
        <v>10</v>
      </c>
      <c r="K179" s="308"/>
    </row>
    <row r="180" spans="2:11" ht="15" customHeight="1">
      <c r="B180" s="287"/>
      <c r="C180" s="267" t="s">
        <v>109</v>
      </c>
      <c r="D180" s="267"/>
      <c r="E180" s="267"/>
      <c r="F180" s="286" t="s">
        <v>489</v>
      </c>
      <c r="G180" s="267"/>
      <c r="H180" s="267" t="s">
        <v>562</v>
      </c>
      <c r="I180" s="267" t="s">
        <v>523</v>
      </c>
      <c r="J180" s="267"/>
      <c r="K180" s="308"/>
    </row>
    <row r="181" spans="2:11" ht="15" customHeight="1">
      <c r="B181" s="287"/>
      <c r="C181" s="267" t="s">
        <v>563</v>
      </c>
      <c r="D181" s="267"/>
      <c r="E181" s="267"/>
      <c r="F181" s="286" t="s">
        <v>489</v>
      </c>
      <c r="G181" s="267"/>
      <c r="H181" s="267" t="s">
        <v>564</v>
      </c>
      <c r="I181" s="267" t="s">
        <v>523</v>
      </c>
      <c r="J181" s="267"/>
      <c r="K181" s="308"/>
    </row>
    <row r="182" spans="2:11" ht="15" customHeight="1">
      <c r="B182" s="287"/>
      <c r="C182" s="267" t="s">
        <v>552</v>
      </c>
      <c r="D182" s="267"/>
      <c r="E182" s="267"/>
      <c r="F182" s="286" t="s">
        <v>489</v>
      </c>
      <c r="G182" s="267"/>
      <c r="H182" s="267" t="s">
        <v>565</v>
      </c>
      <c r="I182" s="267" t="s">
        <v>523</v>
      </c>
      <c r="J182" s="267"/>
      <c r="K182" s="308"/>
    </row>
    <row r="183" spans="2:11" ht="15" customHeight="1">
      <c r="B183" s="287"/>
      <c r="C183" s="267" t="s">
        <v>111</v>
      </c>
      <c r="D183" s="267"/>
      <c r="E183" s="267"/>
      <c r="F183" s="286" t="s">
        <v>495</v>
      </c>
      <c r="G183" s="267"/>
      <c r="H183" s="267" t="s">
        <v>566</v>
      </c>
      <c r="I183" s="267" t="s">
        <v>491</v>
      </c>
      <c r="J183" s="267">
        <v>50</v>
      </c>
      <c r="K183" s="308"/>
    </row>
    <row r="184" spans="2:11" ht="15" customHeight="1">
      <c r="B184" s="287"/>
      <c r="C184" s="267" t="s">
        <v>567</v>
      </c>
      <c r="D184" s="267"/>
      <c r="E184" s="267"/>
      <c r="F184" s="286" t="s">
        <v>495</v>
      </c>
      <c r="G184" s="267"/>
      <c r="H184" s="267" t="s">
        <v>568</v>
      </c>
      <c r="I184" s="267" t="s">
        <v>569</v>
      </c>
      <c r="J184" s="267"/>
      <c r="K184" s="308"/>
    </row>
    <row r="185" spans="2:11" ht="15" customHeight="1">
      <c r="B185" s="287"/>
      <c r="C185" s="267" t="s">
        <v>570</v>
      </c>
      <c r="D185" s="267"/>
      <c r="E185" s="267"/>
      <c r="F185" s="286" t="s">
        <v>495</v>
      </c>
      <c r="G185" s="267"/>
      <c r="H185" s="267" t="s">
        <v>571</v>
      </c>
      <c r="I185" s="267" t="s">
        <v>569</v>
      </c>
      <c r="J185" s="267"/>
      <c r="K185" s="308"/>
    </row>
    <row r="186" spans="2:11" ht="15" customHeight="1">
      <c r="B186" s="287"/>
      <c r="C186" s="267" t="s">
        <v>572</v>
      </c>
      <c r="D186" s="267"/>
      <c r="E186" s="267"/>
      <c r="F186" s="286" t="s">
        <v>495</v>
      </c>
      <c r="G186" s="267"/>
      <c r="H186" s="267" t="s">
        <v>573</v>
      </c>
      <c r="I186" s="267" t="s">
        <v>569</v>
      </c>
      <c r="J186" s="267"/>
      <c r="K186" s="308"/>
    </row>
    <row r="187" spans="2:11" ht="15" customHeight="1">
      <c r="B187" s="287"/>
      <c r="C187" s="320" t="s">
        <v>574</v>
      </c>
      <c r="D187" s="267"/>
      <c r="E187" s="267"/>
      <c r="F187" s="286" t="s">
        <v>495</v>
      </c>
      <c r="G187" s="267"/>
      <c r="H187" s="267" t="s">
        <v>575</v>
      </c>
      <c r="I187" s="267" t="s">
        <v>576</v>
      </c>
      <c r="J187" s="321" t="s">
        <v>577</v>
      </c>
      <c r="K187" s="308"/>
    </row>
    <row r="188" spans="2:11" ht="15" customHeight="1">
      <c r="B188" s="287"/>
      <c r="C188" s="272" t="s">
        <v>43</v>
      </c>
      <c r="D188" s="267"/>
      <c r="E188" s="267"/>
      <c r="F188" s="286" t="s">
        <v>489</v>
      </c>
      <c r="G188" s="267"/>
      <c r="H188" s="263" t="s">
        <v>578</v>
      </c>
      <c r="I188" s="267" t="s">
        <v>579</v>
      </c>
      <c r="J188" s="267"/>
      <c r="K188" s="308"/>
    </row>
    <row r="189" spans="2:11" ht="15" customHeight="1">
      <c r="B189" s="287"/>
      <c r="C189" s="272" t="s">
        <v>580</v>
      </c>
      <c r="D189" s="267"/>
      <c r="E189" s="267"/>
      <c r="F189" s="286" t="s">
        <v>489</v>
      </c>
      <c r="G189" s="267"/>
      <c r="H189" s="267" t="s">
        <v>581</v>
      </c>
      <c r="I189" s="267" t="s">
        <v>523</v>
      </c>
      <c r="J189" s="267"/>
      <c r="K189" s="308"/>
    </row>
    <row r="190" spans="2:11" ht="15" customHeight="1">
      <c r="B190" s="287"/>
      <c r="C190" s="272" t="s">
        <v>582</v>
      </c>
      <c r="D190" s="267"/>
      <c r="E190" s="267"/>
      <c r="F190" s="286" t="s">
        <v>489</v>
      </c>
      <c r="G190" s="267"/>
      <c r="H190" s="267" t="s">
        <v>583</v>
      </c>
      <c r="I190" s="267" t="s">
        <v>523</v>
      </c>
      <c r="J190" s="267"/>
      <c r="K190" s="308"/>
    </row>
    <row r="191" spans="2:11" ht="15" customHeight="1">
      <c r="B191" s="287"/>
      <c r="C191" s="272" t="s">
        <v>584</v>
      </c>
      <c r="D191" s="267"/>
      <c r="E191" s="267"/>
      <c r="F191" s="286" t="s">
        <v>495</v>
      </c>
      <c r="G191" s="267"/>
      <c r="H191" s="267" t="s">
        <v>585</v>
      </c>
      <c r="I191" s="267" t="s">
        <v>523</v>
      </c>
      <c r="J191" s="267"/>
      <c r="K191" s="308"/>
    </row>
    <row r="192" spans="2:11" ht="15" customHeight="1">
      <c r="B192" s="314"/>
      <c r="C192" s="322"/>
      <c r="D192" s="296"/>
      <c r="E192" s="296"/>
      <c r="F192" s="296"/>
      <c r="G192" s="296"/>
      <c r="H192" s="296"/>
      <c r="I192" s="296"/>
      <c r="J192" s="296"/>
      <c r="K192" s="315"/>
    </row>
    <row r="193" spans="2:11" ht="18.75" customHeight="1">
      <c r="B193" s="263"/>
      <c r="C193" s="267"/>
      <c r="D193" s="267"/>
      <c r="E193" s="267"/>
      <c r="F193" s="286"/>
      <c r="G193" s="267"/>
      <c r="H193" s="267"/>
      <c r="I193" s="267"/>
      <c r="J193" s="267"/>
      <c r="K193" s="263"/>
    </row>
    <row r="194" spans="2:11" ht="18.75" customHeight="1">
      <c r="B194" s="263"/>
      <c r="C194" s="267"/>
      <c r="D194" s="267"/>
      <c r="E194" s="267"/>
      <c r="F194" s="286"/>
      <c r="G194" s="267"/>
      <c r="H194" s="267"/>
      <c r="I194" s="267"/>
      <c r="J194" s="267"/>
      <c r="K194" s="263"/>
    </row>
    <row r="195" spans="2:11" ht="18.75" customHeight="1">
      <c r="B195" s="273"/>
      <c r="C195" s="273"/>
      <c r="D195" s="273"/>
      <c r="E195" s="273"/>
      <c r="F195" s="273"/>
      <c r="G195" s="273"/>
      <c r="H195" s="273"/>
      <c r="I195" s="273"/>
      <c r="J195" s="273"/>
      <c r="K195" s="273"/>
    </row>
    <row r="196" spans="2:11">
      <c r="B196" s="255"/>
      <c r="C196" s="256"/>
      <c r="D196" s="256"/>
      <c r="E196" s="256"/>
      <c r="F196" s="256"/>
      <c r="G196" s="256"/>
      <c r="H196" s="256"/>
      <c r="I196" s="256"/>
      <c r="J196" s="256"/>
      <c r="K196" s="257"/>
    </row>
    <row r="197" spans="2:11" ht="21">
      <c r="B197" s="258"/>
      <c r="C197" s="377" t="s">
        <v>586</v>
      </c>
      <c r="D197" s="377"/>
      <c r="E197" s="377"/>
      <c r="F197" s="377"/>
      <c r="G197" s="377"/>
      <c r="H197" s="377"/>
      <c r="I197" s="377"/>
      <c r="J197" s="377"/>
      <c r="K197" s="259"/>
    </row>
    <row r="198" spans="2:11" ht="25.5" customHeight="1">
      <c r="B198" s="258"/>
      <c r="C198" s="323" t="s">
        <v>587</v>
      </c>
      <c r="D198" s="323"/>
      <c r="E198" s="323"/>
      <c r="F198" s="323" t="s">
        <v>588</v>
      </c>
      <c r="G198" s="324"/>
      <c r="H198" s="376" t="s">
        <v>589</v>
      </c>
      <c r="I198" s="376"/>
      <c r="J198" s="376"/>
      <c r="K198" s="259"/>
    </row>
    <row r="199" spans="2:11" ht="5.25" customHeight="1">
      <c r="B199" s="287"/>
      <c r="C199" s="284"/>
      <c r="D199" s="284"/>
      <c r="E199" s="284"/>
      <c r="F199" s="284"/>
      <c r="G199" s="267"/>
      <c r="H199" s="284"/>
      <c r="I199" s="284"/>
      <c r="J199" s="284"/>
      <c r="K199" s="308"/>
    </row>
    <row r="200" spans="2:11" ht="15" customHeight="1">
      <c r="B200" s="287"/>
      <c r="C200" s="267" t="s">
        <v>579</v>
      </c>
      <c r="D200" s="267"/>
      <c r="E200" s="267"/>
      <c r="F200" s="286" t="s">
        <v>44</v>
      </c>
      <c r="G200" s="267"/>
      <c r="H200" s="374" t="s">
        <v>590</v>
      </c>
      <c r="I200" s="374"/>
      <c r="J200" s="374"/>
      <c r="K200" s="308"/>
    </row>
    <row r="201" spans="2:11" ht="15" customHeight="1">
      <c r="B201" s="287"/>
      <c r="C201" s="293"/>
      <c r="D201" s="267"/>
      <c r="E201" s="267"/>
      <c r="F201" s="286" t="s">
        <v>45</v>
      </c>
      <c r="G201" s="267"/>
      <c r="H201" s="374" t="s">
        <v>591</v>
      </c>
      <c r="I201" s="374"/>
      <c r="J201" s="374"/>
      <c r="K201" s="308"/>
    </row>
    <row r="202" spans="2:11" ht="15" customHeight="1">
      <c r="B202" s="287"/>
      <c r="C202" s="293"/>
      <c r="D202" s="267"/>
      <c r="E202" s="267"/>
      <c r="F202" s="286" t="s">
        <v>48</v>
      </c>
      <c r="G202" s="267"/>
      <c r="H202" s="374" t="s">
        <v>592</v>
      </c>
      <c r="I202" s="374"/>
      <c r="J202" s="374"/>
      <c r="K202" s="308"/>
    </row>
    <row r="203" spans="2:11" ht="15" customHeight="1">
      <c r="B203" s="287"/>
      <c r="C203" s="267"/>
      <c r="D203" s="267"/>
      <c r="E203" s="267"/>
      <c r="F203" s="286" t="s">
        <v>46</v>
      </c>
      <c r="G203" s="267"/>
      <c r="H203" s="374" t="s">
        <v>593</v>
      </c>
      <c r="I203" s="374"/>
      <c r="J203" s="374"/>
      <c r="K203" s="308"/>
    </row>
    <row r="204" spans="2:11" ht="15" customHeight="1">
      <c r="B204" s="287"/>
      <c r="C204" s="267"/>
      <c r="D204" s="267"/>
      <c r="E204" s="267"/>
      <c r="F204" s="286" t="s">
        <v>47</v>
      </c>
      <c r="G204" s="267"/>
      <c r="H204" s="374" t="s">
        <v>594</v>
      </c>
      <c r="I204" s="374"/>
      <c r="J204" s="374"/>
      <c r="K204" s="308"/>
    </row>
    <row r="205" spans="2:11" ht="15" customHeight="1">
      <c r="B205" s="287"/>
      <c r="C205" s="267"/>
      <c r="D205" s="267"/>
      <c r="E205" s="267"/>
      <c r="F205" s="286"/>
      <c r="G205" s="267"/>
      <c r="H205" s="267"/>
      <c r="I205" s="267"/>
      <c r="J205" s="267"/>
      <c r="K205" s="308"/>
    </row>
    <row r="206" spans="2:11" ht="15" customHeight="1">
      <c r="B206" s="287"/>
      <c r="C206" s="267" t="s">
        <v>535</v>
      </c>
      <c r="D206" s="267"/>
      <c r="E206" s="267"/>
      <c r="F206" s="286" t="s">
        <v>77</v>
      </c>
      <c r="G206" s="267"/>
      <c r="H206" s="374" t="s">
        <v>595</v>
      </c>
      <c r="I206" s="374"/>
      <c r="J206" s="374"/>
      <c r="K206" s="308"/>
    </row>
    <row r="207" spans="2:11" ht="15" customHeight="1">
      <c r="B207" s="287"/>
      <c r="C207" s="293"/>
      <c r="D207" s="267"/>
      <c r="E207" s="267"/>
      <c r="F207" s="286" t="s">
        <v>432</v>
      </c>
      <c r="G207" s="267"/>
      <c r="H207" s="374" t="s">
        <v>433</v>
      </c>
      <c r="I207" s="374"/>
      <c r="J207" s="374"/>
      <c r="K207" s="308"/>
    </row>
    <row r="208" spans="2:11" ht="15" customHeight="1">
      <c r="B208" s="287"/>
      <c r="C208" s="267"/>
      <c r="D208" s="267"/>
      <c r="E208" s="267"/>
      <c r="F208" s="286" t="s">
        <v>430</v>
      </c>
      <c r="G208" s="267"/>
      <c r="H208" s="374" t="s">
        <v>596</v>
      </c>
      <c r="I208" s="374"/>
      <c r="J208" s="374"/>
      <c r="K208" s="308"/>
    </row>
    <row r="209" spans="2:11" ht="15" customHeight="1">
      <c r="B209" s="325"/>
      <c r="C209" s="293"/>
      <c r="D209" s="293"/>
      <c r="E209" s="293"/>
      <c r="F209" s="286" t="s">
        <v>434</v>
      </c>
      <c r="G209" s="272"/>
      <c r="H209" s="375" t="s">
        <v>435</v>
      </c>
      <c r="I209" s="375"/>
      <c r="J209" s="375"/>
      <c r="K209" s="326"/>
    </row>
    <row r="210" spans="2:11" ht="15" customHeight="1">
      <c r="B210" s="325"/>
      <c r="C210" s="293"/>
      <c r="D210" s="293"/>
      <c r="E210" s="293"/>
      <c r="F210" s="286" t="s">
        <v>436</v>
      </c>
      <c r="G210" s="272"/>
      <c r="H210" s="375" t="s">
        <v>597</v>
      </c>
      <c r="I210" s="375"/>
      <c r="J210" s="375"/>
      <c r="K210" s="326"/>
    </row>
    <row r="211" spans="2:11" ht="15" customHeight="1">
      <c r="B211" s="325"/>
      <c r="C211" s="293"/>
      <c r="D211" s="293"/>
      <c r="E211" s="293"/>
      <c r="F211" s="327"/>
      <c r="G211" s="272"/>
      <c r="H211" s="328"/>
      <c r="I211" s="328"/>
      <c r="J211" s="328"/>
      <c r="K211" s="326"/>
    </row>
    <row r="212" spans="2:11" ht="15" customHeight="1">
      <c r="B212" s="325"/>
      <c r="C212" s="267" t="s">
        <v>559</v>
      </c>
      <c r="D212" s="293"/>
      <c r="E212" s="293"/>
      <c r="F212" s="286">
        <v>1</v>
      </c>
      <c r="G212" s="272"/>
      <c r="H212" s="375" t="s">
        <v>598</v>
      </c>
      <c r="I212" s="375"/>
      <c r="J212" s="375"/>
      <c r="K212" s="326"/>
    </row>
    <row r="213" spans="2:11" ht="15" customHeight="1">
      <c r="B213" s="325"/>
      <c r="C213" s="293"/>
      <c r="D213" s="293"/>
      <c r="E213" s="293"/>
      <c r="F213" s="286">
        <v>2</v>
      </c>
      <c r="G213" s="272"/>
      <c r="H213" s="375" t="s">
        <v>599</v>
      </c>
      <c r="I213" s="375"/>
      <c r="J213" s="375"/>
      <c r="K213" s="326"/>
    </row>
    <row r="214" spans="2:11" ht="15" customHeight="1">
      <c r="B214" s="325"/>
      <c r="C214" s="293"/>
      <c r="D214" s="293"/>
      <c r="E214" s="293"/>
      <c r="F214" s="286">
        <v>3</v>
      </c>
      <c r="G214" s="272"/>
      <c r="H214" s="375" t="s">
        <v>600</v>
      </c>
      <c r="I214" s="375"/>
      <c r="J214" s="375"/>
      <c r="K214" s="326"/>
    </row>
    <row r="215" spans="2:11" ht="15" customHeight="1">
      <c r="B215" s="325"/>
      <c r="C215" s="293"/>
      <c r="D215" s="293"/>
      <c r="E215" s="293"/>
      <c r="F215" s="286">
        <v>4</v>
      </c>
      <c r="G215" s="272"/>
      <c r="H215" s="375" t="s">
        <v>601</v>
      </c>
      <c r="I215" s="375"/>
      <c r="J215" s="375"/>
      <c r="K215" s="326"/>
    </row>
    <row r="216" spans="2:11" ht="12.75" customHeight="1">
      <c r="B216" s="329"/>
      <c r="C216" s="330"/>
      <c r="D216" s="330"/>
      <c r="E216" s="330"/>
      <c r="F216" s="330"/>
      <c r="G216" s="330"/>
      <c r="H216" s="330"/>
      <c r="I216" s="330"/>
      <c r="J216" s="330"/>
      <c r="K216" s="331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05_17 - Kuličkové hřiště ...</vt:lpstr>
      <vt:lpstr>Pokyny pro vyplnění</vt:lpstr>
      <vt:lpstr>'05_17 - Kuličkové hřiště ...'!Názvy_tisku</vt:lpstr>
      <vt:lpstr>'Rekapitulace stavby'!Názvy_tisku</vt:lpstr>
      <vt:lpstr>'05_17 - Kuličkové hřiště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Kristyna Vitu</dc:creator>
  <cp:lastModifiedBy>kristyna</cp:lastModifiedBy>
  <dcterms:created xsi:type="dcterms:W3CDTF">2017-12-13T09:32:32Z</dcterms:created>
  <dcterms:modified xsi:type="dcterms:W3CDTF">2017-12-13T09:32:37Z</dcterms:modified>
</cp:coreProperties>
</file>